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DieseArbeitsmappe"/>
  <mc:AlternateContent xmlns:mc="http://schemas.openxmlformats.org/markup-compatibility/2006">
    <mc:Choice Requires="x15">
      <x15ac:absPath xmlns:x15ac="http://schemas.microsoft.com/office/spreadsheetml/2010/11/ac" url="N:\h99100\Projekte\Zeitprojekte\CO2_ClimCalc 3.0\3_Arbeitsunterlagen\Tool\Tool-Version für 2020\Final\"/>
    </mc:Choice>
  </mc:AlternateContent>
  <xr:revisionPtr revIDLastSave="0" documentId="13_ncr:1_{4F425257-87CF-41F9-8AC4-2DA67FF7B2FF}" xr6:coauthVersionLast="47" xr6:coauthVersionMax="47" xr10:uidLastSave="{00000000-0000-0000-0000-000000000000}"/>
  <bookViews>
    <workbookView xWindow="-120" yWindow="-120" windowWidth="29040" windowHeight="15840" tabRatio="701" xr2:uid="{00000000-000D-0000-FFFF-FFFF00000000}"/>
  </bookViews>
  <sheets>
    <sheet name="EINFÜHRUNG" sheetId="1" r:id="rId1"/>
    <sheet name="Eingabe Stammdaten" sheetId="2" r:id="rId2"/>
    <sheet name="Eingabe_Daten" sheetId="3" r:id="rId3"/>
    <sheet name="Eingabe_Zusatzmodul_Mensa" sheetId="4" r:id="rId4"/>
    <sheet name="Emissionsfaktoren" sheetId="5" r:id="rId5"/>
    <sheet name="Ergebnisse_nach_Kategorien" sheetId="6" r:id="rId6"/>
    <sheet name="Ergebnisse_nach_Scope_Ebenen" sheetId="7" r:id="rId7"/>
    <sheet name="Ergebnisse_Diagramme" sheetId="8" r:id="rId8"/>
    <sheet name="Detailergebnisse_Kategorien" sheetId="9" r:id="rId9"/>
    <sheet name="Detailergebnisse_Scope" sheetId="10" r:id="rId10"/>
  </sheets>
  <definedNames>
    <definedName name="_xlnm.Print_Area" localSheetId="0">EINFÜHRUNG!$A$1:$I$52</definedName>
    <definedName name="_xlnm.Print_Area" localSheetId="1">'Eingabe Stammdaten'!$A$2:$C$30</definedName>
    <definedName name="_xlnm.Print_Area" localSheetId="2">Eingabe_Daten!$H$3:$K$181</definedName>
    <definedName name="_xlnm.Print_Area" localSheetId="3">Eingabe_Zusatzmodul_Mensa!$H$3:$K$101</definedName>
    <definedName name="_xlnm.Print_Area" localSheetId="7">Ergebnisse_Diagramme!$A$1:$E$32</definedName>
    <definedName name="_xlnm.Print_Area" localSheetId="5">Ergebnisse_nach_Kategorien!$A$1:$D$31</definedName>
    <definedName name="_xlnm.Print_Titles" localSheetId="2">Eingabe_Daten!$A:$G,Eingabe_Daten!$1:$2</definedName>
    <definedName name="_xlnm.Print_Titles" localSheetId="3">Eingabe_Zusatzmodul_Mensa!$A:$G,Eingabe_Zusatzmodul_Mensa!$1:$2</definedName>
  </definedName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N19" i="8" l="1"/>
  <c r="N16" i="8"/>
  <c r="N13" i="8"/>
  <c r="N10" i="8"/>
  <c r="N7" i="8"/>
  <c r="J281" i="10"/>
  <c r="I281" i="10"/>
  <c r="H281" i="10"/>
  <c r="J280" i="10"/>
  <c r="I280" i="10"/>
  <c r="H280" i="10"/>
  <c r="J279" i="10"/>
  <c r="I279" i="10"/>
  <c r="H279" i="10"/>
  <c r="J278" i="10"/>
  <c r="I278" i="10"/>
  <c r="H278" i="10"/>
  <c r="J277" i="10"/>
  <c r="I277" i="10"/>
  <c r="H277" i="10"/>
  <c r="J276" i="10"/>
  <c r="I276" i="10"/>
  <c r="H276" i="10"/>
  <c r="J275" i="10"/>
  <c r="I275" i="10"/>
  <c r="H275" i="10"/>
  <c r="I274" i="10"/>
  <c r="H274" i="10"/>
  <c r="I273" i="10"/>
  <c r="H273" i="10"/>
  <c r="I272" i="10"/>
  <c r="H272" i="10"/>
  <c r="I271" i="10"/>
  <c r="H271" i="10"/>
  <c r="I270" i="10"/>
  <c r="H270" i="10"/>
  <c r="I269" i="10"/>
  <c r="H269" i="10"/>
  <c r="I268" i="10"/>
  <c r="H268" i="10"/>
  <c r="I267" i="10"/>
  <c r="H267" i="10"/>
  <c r="I266" i="10"/>
  <c r="H266" i="10"/>
  <c r="I265" i="10"/>
  <c r="H265" i="10"/>
  <c r="I264" i="10"/>
  <c r="H264" i="10"/>
  <c r="I263" i="10"/>
  <c r="H263" i="10"/>
  <c r="I262" i="10"/>
  <c r="H262" i="10"/>
  <c r="I261" i="10"/>
  <c r="H261" i="10"/>
  <c r="I260" i="10"/>
  <c r="H260" i="10"/>
  <c r="I259" i="10"/>
  <c r="H259" i="10"/>
  <c r="I258" i="10"/>
  <c r="H258" i="10"/>
  <c r="I257" i="10"/>
  <c r="H257" i="10"/>
  <c r="I256" i="10"/>
  <c r="H256" i="10"/>
  <c r="I255" i="10"/>
  <c r="H255" i="10"/>
  <c r="I254" i="10"/>
  <c r="H254" i="10"/>
  <c r="I253" i="10"/>
  <c r="H253" i="10"/>
  <c r="I252" i="10"/>
  <c r="H252" i="10"/>
  <c r="I251" i="10"/>
  <c r="H251" i="10"/>
  <c r="I250" i="10"/>
  <c r="H250" i="10"/>
  <c r="I249" i="10"/>
  <c r="H249" i="10"/>
  <c r="I248" i="10"/>
  <c r="H248" i="10"/>
  <c r="I247" i="10"/>
  <c r="H247" i="10"/>
  <c r="I246" i="10"/>
  <c r="H246" i="10"/>
  <c r="I245" i="10"/>
  <c r="H245" i="10"/>
  <c r="I244" i="10"/>
  <c r="H244" i="10"/>
  <c r="I243" i="10"/>
  <c r="H243" i="10"/>
  <c r="I242" i="10"/>
  <c r="H242" i="10"/>
  <c r="I241" i="10"/>
  <c r="H241" i="10"/>
  <c r="I240" i="10"/>
  <c r="H240" i="10"/>
  <c r="I239" i="10"/>
  <c r="H239" i="10"/>
  <c r="I238" i="10"/>
  <c r="H238" i="10"/>
  <c r="I237" i="10"/>
  <c r="H237" i="10"/>
  <c r="I236" i="10"/>
  <c r="H236" i="10"/>
  <c r="I235" i="10"/>
  <c r="H235" i="10"/>
  <c r="I234" i="10"/>
  <c r="H234" i="10"/>
  <c r="I233" i="10"/>
  <c r="H233" i="10"/>
  <c r="I232" i="10"/>
  <c r="H232" i="10"/>
  <c r="I231" i="10"/>
  <c r="H231" i="10"/>
  <c r="I230" i="10"/>
  <c r="H230" i="10"/>
  <c r="I229" i="10"/>
  <c r="H229" i="10"/>
  <c r="I228" i="10"/>
  <c r="H228" i="10"/>
  <c r="I227" i="10"/>
  <c r="H227" i="10"/>
  <c r="I226" i="10"/>
  <c r="H226" i="10"/>
  <c r="I225" i="10"/>
  <c r="H225" i="10"/>
  <c r="I224" i="10"/>
  <c r="H224" i="10"/>
  <c r="I223" i="10"/>
  <c r="H223" i="10"/>
  <c r="I222" i="10"/>
  <c r="H222" i="10"/>
  <c r="I221" i="10"/>
  <c r="H221" i="10"/>
  <c r="I220" i="10"/>
  <c r="H220" i="10"/>
  <c r="I219" i="10"/>
  <c r="H219" i="10"/>
  <c r="I218" i="10"/>
  <c r="H218" i="10"/>
  <c r="I217" i="10"/>
  <c r="H217" i="10"/>
  <c r="I216" i="10"/>
  <c r="H216" i="10"/>
  <c r="I215" i="10"/>
  <c r="H215" i="10"/>
  <c r="I214" i="10"/>
  <c r="H214" i="10"/>
  <c r="I213" i="10"/>
  <c r="H213" i="10"/>
  <c r="I212" i="10"/>
  <c r="H212" i="10"/>
  <c r="I211" i="10"/>
  <c r="H211" i="10"/>
  <c r="I210" i="10"/>
  <c r="H210" i="10"/>
  <c r="I209" i="10"/>
  <c r="H209" i="10"/>
  <c r="I208" i="10"/>
  <c r="H208" i="10"/>
  <c r="I207" i="10"/>
  <c r="H207" i="10"/>
  <c r="I206" i="10"/>
  <c r="H206" i="10"/>
  <c r="I205" i="10"/>
  <c r="H205" i="10"/>
  <c r="I204" i="10"/>
  <c r="H204" i="10"/>
  <c r="I203" i="10"/>
  <c r="H203" i="10"/>
  <c r="I202" i="10"/>
  <c r="H202" i="10"/>
  <c r="I201" i="10"/>
  <c r="H201" i="10"/>
  <c r="I200" i="10"/>
  <c r="H200" i="10"/>
  <c r="I199" i="10"/>
  <c r="H199" i="10"/>
  <c r="I198" i="10"/>
  <c r="H198" i="10"/>
  <c r="I197" i="10"/>
  <c r="H197" i="10"/>
  <c r="I196" i="10"/>
  <c r="H196" i="10"/>
  <c r="I195" i="10"/>
  <c r="H195" i="10"/>
  <c r="I194" i="10"/>
  <c r="H194" i="10"/>
  <c r="I193" i="10"/>
  <c r="H193" i="10"/>
  <c r="I192" i="10"/>
  <c r="H192" i="10"/>
  <c r="I191" i="10"/>
  <c r="H191" i="10"/>
  <c r="I190" i="10"/>
  <c r="H190" i="10"/>
  <c r="I189" i="10"/>
  <c r="H189" i="10"/>
  <c r="I188" i="10"/>
  <c r="H188" i="10"/>
  <c r="I187" i="10"/>
  <c r="H187" i="10"/>
  <c r="I186" i="10"/>
  <c r="H186" i="10"/>
  <c r="I185" i="10"/>
  <c r="H185" i="10"/>
  <c r="I184" i="10"/>
  <c r="H184" i="10"/>
  <c r="I183" i="10"/>
  <c r="H183" i="10"/>
  <c r="I181" i="10"/>
  <c r="H181" i="10"/>
  <c r="I180" i="10"/>
  <c r="H180" i="10"/>
  <c r="I179" i="10"/>
  <c r="H179" i="10"/>
  <c r="I178" i="10"/>
  <c r="H178" i="10"/>
  <c r="I177" i="10"/>
  <c r="H177" i="10"/>
  <c r="I176" i="10"/>
  <c r="H176" i="10"/>
  <c r="I175" i="10"/>
  <c r="H175" i="10"/>
  <c r="J174" i="10"/>
  <c r="I174" i="10"/>
  <c r="H174" i="10"/>
  <c r="J173" i="10"/>
  <c r="I173" i="10"/>
  <c r="H173" i="10"/>
  <c r="I172" i="10"/>
  <c r="H172" i="10"/>
  <c r="J171" i="10"/>
  <c r="I171" i="10"/>
  <c r="H171" i="10"/>
  <c r="G171" i="10"/>
  <c r="J170" i="10"/>
  <c r="I170" i="10"/>
  <c r="H170" i="10"/>
  <c r="J169" i="10"/>
  <c r="I169" i="10"/>
  <c r="H169" i="10"/>
  <c r="J168" i="10"/>
  <c r="I168" i="10"/>
  <c r="J167" i="10"/>
  <c r="I167" i="10"/>
  <c r="H167" i="10"/>
  <c r="J166" i="10"/>
  <c r="I166" i="10"/>
  <c r="H166" i="10"/>
  <c r="J165" i="10"/>
  <c r="I165" i="10"/>
  <c r="H165" i="10"/>
  <c r="J164" i="10"/>
  <c r="I164" i="10"/>
  <c r="H164" i="10"/>
  <c r="J163" i="10"/>
  <c r="I163" i="10"/>
  <c r="H163" i="10"/>
  <c r="J162" i="10"/>
  <c r="I162" i="10"/>
  <c r="H162" i="10"/>
  <c r="J161" i="10"/>
  <c r="I161" i="10"/>
  <c r="H161" i="10"/>
  <c r="J160" i="10"/>
  <c r="I160" i="10"/>
  <c r="H160" i="10"/>
  <c r="J159" i="10"/>
  <c r="I159" i="10"/>
  <c r="H159" i="10"/>
  <c r="J158" i="10"/>
  <c r="I158" i="10"/>
  <c r="H158" i="10"/>
  <c r="J157" i="10"/>
  <c r="I157" i="10"/>
  <c r="H157" i="10"/>
  <c r="J156" i="10"/>
  <c r="I156" i="10"/>
  <c r="H156" i="10"/>
  <c r="J155" i="10"/>
  <c r="I155" i="10"/>
  <c r="H155" i="10"/>
  <c r="J154" i="10"/>
  <c r="I154" i="10"/>
  <c r="H154" i="10"/>
  <c r="J153" i="10"/>
  <c r="I153" i="10"/>
  <c r="H153" i="10"/>
  <c r="J152" i="10"/>
  <c r="I152" i="10"/>
  <c r="H152" i="10"/>
  <c r="J151" i="10"/>
  <c r="I151" i="10"/>
  <c r="H151" i="10"/>
  <c r="J150" i="10"/>
  <c r="I150" i="10"/>
  <c r="H150" i="10"/>
  <c r="J149" i="10"/>
  <c r="I149" i="10"/>
  <c r="H149" i="10"/>
  <c r="J148" i="10"/>
  <c r="I148" i="10"/>
  <c r="H148" i="10"/>
  <c r="J147" i="10"/>
  <c r="I147" i="10"/>
  <c r="H147" i="10"/>
  <c r="J146" i="10"/>
  <c r="I146" i="10"/>
  <c r="H146" i="10"/>
  <c r="J145" i="10"/>
  <c r="I145" i="10"/>
  <c r="H145" i="10"/>
  <c r="J144" i="10"/>
  <c r="I144" i="10"/>
  <c r="H144" i="10"/>
  <c r="J143" i="10"/>
  <c r="I143" i="10"/>
  <c r="H143" i="10"/>
  <c r="J142" i="10"/>
  <c r="I142" i="10"/>
  <c r="H142" i="10"/>
  <c r="J141" i="10"/>
  <c r="I141" i="10"/>
  <c r="H141" i="10"/>
  <c r="I140" i="10"/>
  <c r="H140" i="10"/>
  <c r="I139" i="10"/>
  <c r="H139" i="10"/>
  <c r="I138" i="10"/>
  <c r="H138" i="10"/>
  <c r="I137" i="10"/>
  <c r="H137" i="10"/>
  <c r="J136" i="10"/>
  <c r="I136" i="10"/>
  <c r="H136" i="10"/>
  <c r="J135" i="10"/>
  <c r="I135" i="10"/>
  <c r="H135" i="10"/>
  <c r="J134" i="10"/>
  <c r="I134" i="10"/>
  <c r="H134" i="10"/>
  <c r="I133" i="10"/>
  <c r="I132" i="10"/>
  <c r="J131" i="10"/>
  <c r="I131" i="10"/>
  <c r="H131" i="10"/>
  <c r="J130" i="10"/>
  <c r="I130" i="10"/>
  <c r="H130" i="10"/>
  <c r="J129" i="10"/>
  <c r="I129" i="10"/>
  <c r="H129" i="10"/>
  <c r="J128" i="10"/>
  <c r="I128" i="10"/>
  <c r="H128" i="10"/>
  <c r="I127" i="10"/>
  <c r="J126" i="10"/>
  <c r="I126" i="10"/>
  <c r="H126" i="10"/>
  <c r="I125" i="10"/>
  <c r="J124" i="10"/>
  <c r="I124" i="10"/>
  <c r="H124" i="10"/>
  <c r="I123" i="10"/>
  <c r="J122" i="10"/>
  <c r="I122" i="10"/>
  <c r="H122" i="10"/>
  <c r="I121" i="10"/>
  <c r="H121" i="10"/>
  <c r="I120" i="10"/>
  <c r="H120" i="10"/>
  <c r="I119" i="10"/>
  <c r="H119" i="10"/>
  <c r="I118" i="10"/>
  <c r="H118" i="10"/>
  <c r="I117" i="10"/>
  <c r="H117" i="10"/>
  <c r="I116" i="10"/>
  <c r="H116" i="10"/>
  <c r="I115" i="10"/>
  <c r="H115" i="10"/>
  <c r="I114" i="10"/>
  <c r="H114" i="10"/>
  <c r="I113" i="10"/>
  <c r="H113" i="10"/>
  <c r="I112" i="10"/>
  <c r="H112" i="10"/>
  <c r="I111" i="10"/>
  <c r="H111" i="10"/>
  <c r="I110" i="10"/>
  <c r="H110" i="10"/>
  <c r="I109" i="10"/>
  <c r="H109" i="10"/>
  <c r="I108" i="10"/>
  <c r="H108" i="10"/>
  <c r="I107" i="10"/>
  <c r="H107" i="10"/>
  <c r="I106" i="10"/>
  <c r="H106" i="10"/>
  <c r="I105" i="10"/>
  <c r="H105" i="10"/>
  <c r="I104" i="10"/>
  <c r="H104" i="10"/>
  <c r="I103" i="10"/>
  <c r="H103" i="10"/>
  <c r="I102" i="10"/>
  <c r="H102" i="10"/>
  <c r="I101" i="10"/>
  <c r="H101" i="10"/>
  <c r="I100" i="10"/>
  <c r="H100" i="10"/>
  <c r="I99" i="10"/>
  <c r="H99" i="10"/>
  <c r="J98" i="10"/>
  <c r="I98" i="10"/>
  <c r="H98" i="10"/>
  <c r="J97" i="10"/>
  <c r="I97" i="10"/>
  <c r="H97" i="10"/>
  <c r="J96" i="10"/>
  <c r="I96" i="10"/>
  <c r="H96" i="10"/>
  <c r="I95" i="10"/>
  <c r="H95" i="10"/>
  <c r="J94" i="10"/>
  <c r="I94" i="10"/>
  <c r="H94" i="10"/>
  <c r="I93" i="10"/>
  <c r="H93" i="10"/>
  <c r="I92" i="10"/>
  <c r="H92" i="10"/>
  <c r="I91" i="10"/>
  <c r="H91" i="10"/>
  <c r="I90" i="10"/>
  <c r="H90" i="10"/>
  <c r="I89" i="10"/>
  <c r="H89" i="10"/>
  <c r="I88" i="10"/>
  <c r="H88" i="10"/>
  <c r="J87" i="10"/>
  <c r="I87" i="10"/>
  <c r="H87" i="10"/>
  <c r="J86" i="10"/>
  <c r="I86" i="10"/>
  <c r="H86" i="10"/>
  <c r="I85" i="10"/>
  <c r="I84" i="10"/>
  <c r="J83" i="10"/>
  <c r="I83" i="10"/>
  <c r="H83" i="10"/>
  <c r="J82" i="10"/>
  <c r="I82" i="10"/>
  <c r="H82" i="10"/>
  <c r="J81" i="10"/>
  <c r="I81" i="10"/>
  <c r="H81" i="10"/>
  <c r="J80" i="10"/>
  <c r="I80" i="10"/>
  <c r="H80" i="10"/>
  <c r="I79" i="10"/>
  <c r="I78" i="10"/>
  <c r="I77" i="10"/>
  <c r="I76" i="10"/>
  <c r="I75" i="10"/>
  <c r="I74" i="10"/>
  <c r="I73" i="10"/>
  <c r="I72" i="10"/>
  <c r="I71" i="10"/>
  <c r="J69" i="10"/>
  <c r="I69" i="10"/>
  <c r="H69" i="10"/>
  <c r="J67" i="10"/>
  <c r="I67" i="10"/>
  <c r="H67" i="10"/>
  <c r="J65" i="10"/>
  <c r="I65" i="10"/>
  <c r="H65" i="10"/>
  <c r="J63" i="10"/>
  <c r="I63" i="10"/>
  <c r="H63" i="10"/>
  <c r="J61" i="10"/>
  <c r="I61" i="10"/>
  <c r="H61" i="10"/>
  <c r="J59" i="10"/>
  <c r="I59" i="10"/>
  <c r="H59" i="10"/>
  <c r="J57" i="10"/>
  <c r="I57" i="10"/>
  <c r="H57" i="10"/>
  <c r="J55" i="10"/>
  <c r="I55" i="10"/>
  <c r="H55" i="10"/>
  <c r="J53" i="10"/>
  <c r="I53" i="10"/>
  <c r="H53" i="10"/>
  <c r="J51" i="10"/>
  <c r="I51" i="10"/>
  <c r="H51" i="10"/>
  <c r="J49" i="10"/>
  <c r="I49" i="10"/>
  <c r="H49" i="10"/>
  <c r="J47" i="10"/>
  <c r="I47" i="10"/>
  <c r="H47" i="10"/>
  <c r="J45" i="10"/>
  <c r="I45" i="10"/>
  <c r="H45" i="10"/>
  <c r="J43" i="10"/>
  <c r="I43" i="10"/>
  <c r="H43" i="10"/>
  <c r="J41" i="10"/>
  <c r="I41" i="10"/>
  <c r="H41" i="10"/>
  <c r="J39" i="10"/>
  <c r="I39" i="10"/>
  <c r="H39" i="10"/>
  <c r="J37" i="10"/>
  <c r="I37" i="10"/>
  <c r="H37" i="10"/>
  <c r="J35" i="10"/>
  <c r="I35" i="10"/>
  <c r="H35" i="10"/>
  <c r="J33" i="10"/>
  <c r="I33" i="10"/>
  <c r="H33" i="10"/>
  <c r="J31" i="10"/>
  <c r="I31" i="10"/>
  <c r="H31" i="10"/>
  <c r="J29" i="10"/>
  <c r="I29" i="10"/>
  <c r="H29" i="10"/>
  <c r="J27" i="10"/>
  <c r="I27" i="10"/>
  <c r="H27" i="10"/>
  <c r="J25" i="10"/>
  <c r="I25" i="10"/>
  <c r="H25" i="10"/>
  <c r="J23" i="10"/>
  <c r="I23" i="10"/>
  <c r="H23" i="10"/>
  <c r="J21" i="10"/>
  <c r="I21" i="10"/>
  <c r="H21" i="10"/>
  <c r="J20" i="10"/>
  <c r="I20" i="10"/>
  <c r="H20" i="10"/>
  <c r="J19" i="10"/>
  <c r="I19" i="10"/>
  <c r="H19" i="10"/>
  <c r="J18" i="10"/>
  <c r="I18" i="10"/>
  <c r="H18" i="10"/>
  <c r="J17" i="10"/>
  <c r="I17" i="10"/>
  <c r="H17" i="10"/>
  <c r="J16" i="10"/>
  <c r="I16" i="10"/>
  <c r="H16" i="10"/>
  <c r="J15" i="10"/>
  <c r="I15" i="10"/>
  <c r="H15" i="10"/>
  <c r="J14" i="10"/>
  <c r="I14" i="10"/>
  <c r="H14" i="10"/>
  <c r="J13" i="10"/>
  <c r="I13" i="10"/>
  <c r="H13" i="10"/>
  <c r="J12" i="10"/>
  <c r="I12" i="10"/>
  <c r="H12" i="10"/>
  <c r="J11" i="10"/>
  <c r="I11" i="10"/>
  <c r="H11" i="10"/>
  <c r="J10" i="10"/>
  <c r="I10" i="10"/>
  <c r="H10" i="10"/>
  <c r="J9" i="10"/>
  <c r="I9" i="10"/>
  <c r="H9" i="10"/>
  <c r="J7" i="10"/>
  <c r="I7" i="10"/>
  <c r="H7" i="10"/>
  <c r="J5" i="10"/>
  <c r="I5" i="10"/>
  <c r="H5" i="10"/>
  <c r="J3" i="10"/>
  <c r="I3" i="10"/>
  <c r="H3" i="10"/>
  <c r="G1" i="10"/>
  <c r="G171" i="9"/>
  <c r="G2" i="9"/>
  <c r="H7" i="8"/>
  <c r="B7" i="8"/>
  <c r="C3" i="7"/>
  <c r="D3" i="6"/>
  <c r="L295" i="5"/>
  <c r="K295" i="5"/>
  <c r="G295" i="5"/>
  <c r="L294" i="5"/>
  <c r="K294" i="5"/>
  <c r="G294" i="5"/>
  <c r="L293" i="5"/>
  <c r="K293" i="5"/>
  <c r="G293" i="5"/>
  <c r="L292" i="5"/>
  <c r="K292" i="5"/>
  <c r="G292" i="5"/>
  <c r="L291" i="5"/>
  <c r="K291" i="5"/>
  <c r="G291" i="5"/>
  <c r="L290" i="5"/>
  <c r="K290" i="5"/>
  <c r="G290" i="5"/>
  <c r="L289" i="5"/>
  <c r="K289" i="5"/>
  <c r="G289" i="5"/>
  <c r="L288" i="5"/>
  <c r="K288" i="5"/>
  <c r="G288" i="5"/>
  <c r="L281" i="5"/>
  <c r="K281" i="5"/>
  <c r="G281" i="5"/>
  <c r="L280" i="5"/>
  <c r="K280" i="5"/>
  <c r="G280" i="5"/>
  <c r="L279" i="5"/>
  <c r="K279" i="5"/>
  <c r="G279" i="5"/>
  <c r="L278" i="5"/>
  <c r="K278" i="5"/>
  <c r="G278" i="5"/>
  <c r="L277" i="5"/>
  <c r="K277" i="5"/>
  <c r="G277" i="5"/>
  <c r="L276" i="5"/>
  <c r="K276" i="5"/>
  <c r="G276" i="5"/>
  <c r="G276" i="10" s="1"/>
  <c r="L275" i="5"/>
  <c r="K275" i="5"/>
  <c r="G275" i="5"/>
  <c r="K274" i="5"/>
  <c r="J274" i="5"/>
  <c r="J274" i="10" s="1"/>
  <c r="K273" i="5"/>
  <c r="J273" i="5"/>
  <c r="L272" i="5"/>
  <c r="K272" i="5"/>
  <c r="J272" i="5"/>
  <c r="J272" i="10" s="1"/>
  <c r="K271" i="5"/>
  <c r="K270" i="5"/>
  <c r="J270" i="5"/>
  <c r="J270" i="10" s="1"/>
  <c r="K269" i="5"/>
  <c r="J269" i="5"/>
  <c r="L268" i="5"/>
  <c r="K268" i="5"/>
  <c r="J268" i="5"/>
  <c r="J268" i="10" s="1"/>
  <c r="K267" i="5"/>
  <c r="J267" i="5"/>
  <c r="K266" i="5"/>
  <c r="J266" i="5"/>
  <c r="J266" i="10" s="1"/>
  <c r="K265" i="5"/>
  <c r="J265" i="5"/>
  <c r="K264" i="5"/>
  <c r="J264" i="5"/>
  <c r="J264" i="10" s="1"/>
  <c r="K263" i="5"/>
  <c r="J263" i="5"/>
  <c r="K262" i="5"/>
  <c r="J262" i="5"/>
  <c r="J262" i="10" s="1"/>
  <c r="K261" i="5"/>
  <c r="J261" i="5"/>
  <c r="L260" i="5"/>
  <c r="K260" i="5"/>
  <c r="J260" i="5"/>
  <c r="J260" i="10" s="1"/>
  <c r="K259" i="5"/>
  <c r="J259" i="5"/>
  <c r="K258" i="5"/>
  <c r="J258" i="5"/>
  <c r="J258" i="10" s="1"/>
  <c r="K257" i="5"/>
  <c r="J257" i="5"/>
  <c r="K256" i="5"/>
  <c r="J256" i="5"/>
  <c r="J256" i="10" s="1"/>
  <c r="K255" i="5"/>
  <c r="J255" i="5"/>
  <c r="K254" i="5"/>
  <c r="J254" i="5"/>
  <c r="J254" i="10" s="1"/>
  <c r="K253" i="5"/>
  <c r="J253" i="5"/>
  <c r="K252" i="5"/>
  <c r="J252" i="5"/>
  <c r="J252" i="10" s="1"/>
  <c r="K251" i="5"/>
  <c r="J251" i="5"/>
  <c r="K250" i="5"/>
  <c r="J250" i="5"/>
  <c r="J250" i="10" s="1"/>
  <c r="K249" i="5"/>
  <c r="J249" i="5"/>
  <c r="K248" i="5"/>
  <c r="J248" i="5"/>
  <c r="J248" i="10" s="1"/>
  <c r="K247" i="5"/>
  <c r="J247" i="5"/>
  <c r="K246" i="5"/>
  <c r="J246" i="5"/>
  <c r="J246" i="10" s="1"/>
  <c r="K245" i="5"/>
  <c r="J245" i="5"/>
  <c r="K244" i="5"/>
  <c r="J244" i="5"/>
  <c r="J244" i="10" s="1"/>
  <c r="K243" i="5"/>
  <c r="K242" i="5"/>
  <c r="J242" i="5"/>
  <c r="J242" i="10" s="1"/>
  <c r="K241" i="5"/>
  <c r="K240" i="5"/>
  <c r="J240" i="5"/>
  <c r="J240" i="10" s="1"/>
  <c r="K239" i="5"/>
  <c r="K238" i="5"/>
  <c r="J238" i="5"/>
  <c r="J238" i="10" s="1"/>
  <c r="K237" i="5"/>
  <c r="K236" i="5"/>
  <c r="J236" i="5"/>
  <c r="J236" i="10" s="1"/>
  <c r="K235" i="5"/>
  <c r="K234" i="5"/>
  <c r="J234" i="5"/>
  <c r="J234" i="10" s="1"/>
  <c r="K233" i="5"/>
  <c r="K232" i="5"/>
  <c r="J232" i="5"/>
  <c r="J232" i="10" s="1"/>
  <c r="K231" i="5"/>
  <c r="K230" i="5"/>
  <c r="J230" i="5"/>
  <c r="J230" i="10" s="1"/>
  <c r="K229" i="5"/>
  <c r="K228" i="5"/>
  <c r="J228" i="5"/>
  <c r="J228" i="10" s="1"/>
  <c r="K227" i="5"/>
  <c r="K226" i="5"/>
  <c r="J226" i="5"/>
  <c r="J226" i="10" s="1"/>
  <c r="K225" i="5"/>
  <c r="K224" i="5"/>
  <c r="J224" i="5"/>
  <c r="J224" i="10" s="1"/>
  <c r="K223" i="5"/>
  <c r="K222" i="5"/>
  <c r="J222" i="5"/>
  <c r="J222" i="10" s="1"/>
  <c r="K221" i="5"/>
  <c r="K220" i="5"/>
  <c r="J220" i="5"/>
  <c r="J220" i="10" s="1"/>
  <c r="K219" i="5"/>
  <c r="K218" i="5"/>
  <c r="J218" i="5"/>
  <c r="J218" i="10" s="1"/>
  <c r="K217" i="5"/>
  <c r="K216" i="5"/>
  <c r="J216" i="5"/>
  <c r="J216" i="10" s="1"/>
  <c r="K215" i="5"/>
  <c r="K214" i="5"/>
  <c r="J214" i="5"/>
  <c r="J214" i="10" s="1"/>
  <c r="K213" i="5"/>
  <c r="K212" i="5"/>
  <c r="J212" i="5"/>
  <c r="J212" i="10" s="1"/>
  <c r="K211" i="5"/>
  <c r="K210" i="5"/>
  <c r="J210" i="5"/>
  <c r="J210" i="10" s="1"/>
  <c r="K209" i="5"/>
  <c r="K208" i="5"/>
  <c r="J208" i="5"/>
  <c r="J208" i="10" s="1"/>
  <c r="K207" i="5"/>
  <c r="K206" i="5"/>
  <c r="J206" i="5"/>
  <c r="J206" i="10" s="1"/>
  <c r="K205" i="5"/>
  <c r="K204" i="5"/>
  <c r="J204" i="5"/>
  <c r="J204" i="10" s="1"/>
  <c r="K203" i="5"/>
  <c r="K202" i="5"/>
  <c r="J202" i="5"/>
  <c r="J202" i="10" s="1"/>
  <c r="K201" i="5"/>
  <c r="K200" i="5"/>
  <c r="J200" i="5"/>
  <c r="J200" i="10" s="1"/>
  <c r="K199" i="5"/>
  <c r="K198" i="5"/>
  <c r="J198" i="5"/>
  <c r="J198" i="10" s="1"/>
  <c r="K197" i="5"/>
  <c r="K196" i="5"/>
  <c r="J196" i="5"/>
  <c r="J196" i="10" s="1"/>
  <c r="K195" i="5"/>
  <c r="J195" i="5"/>
  <c r="K194" i="5"/>
  <c r="J194" i="5"/>
  <c r="J194" i="10" s="1"/>
  <c r="K193" i="5"/>
  <c r="J193" i="5"/>
  <c r="K192" i="5"/>
  <c r="J192" i="5"/>
  <c r="J192" i="10" s="1"/>
  <c r="K191" i="5"/>
  <c r="J191" i="5"/>
  <c r="L190" i="5"/>
  <c r="K190" i="5"/>
  <c r="J190" i="5"/>
  <c r="J190" i="10" s="1"/>
  <c r="K189" i="5"/>
  <c r="J189" i="5"/>
  <c r="K188" i="5"/>
  <c r="J188" i="5"/>
  <c r="J188" i="10" s="1"/>
  <c r="K187" i="5"/>
  <c r="J187" i="5"/>
  <c r="K186" i="5"/>
  <c r="K185" i="5"/>
  <c r="J185" i="5"/>
  <c r="K184" i="5"/>
  <c r="K183" i="5"/>
  <c r="J183" i="5"/>
  <c r="K181" i="5"/>
  <c r="J181" i="5"/>
  <c r="L181" i="5" s="1"/>
  <c r="K180" i="5"/>
  <c r="K179" i="5"/>
  <c r="K178" i="5"/>
  <c r="J178" i="5"/>
  <c r="K177" i="5"/>
  <c r="J177" i="5"/>
  <c r="L177" i="5" s="1"/>
  <c r="K176" i="5"/>
  <c r="J176" i="5"/>
  <c r="K175" i="5"/>
  <c r="J175" i="5"/>
  <c r="L175" i="5" s="1"/>
  <c r="L174" i="5"/>
  <c r="K174" i="5"/>
  <c r="G174" i="5"/>
  <c r="L173" i="5"/>
  <c r="K173" i="5"/>
  <c r="G173" i="5"/>
  <c r="K172" i="5"/>
  <c r="J172" i="5"/>
  <c r="J172" i="10" s="1"/>
  <c r="L170" i="5"/>
  <c r="K170" i="5"/>
  <c r="G170" i="5"/>
  <c r="L169" i="5"/>
  <c r="K169" i="5"/>
  <c r="G169" i="5"/>
  <c r="G169" i="10" s="1"/>
  <c r="L168" i="5"/>
  <c r="H168" i="5"/>
  <c r="J271" i="5" s="1"/>
  <c r="L167" i="5"/>
  <c r="K167" i="5"/>
  <c r="G167" i="5"/>
  <c r="L166" i="5"/>
  <c r="K166" i="5"/>
  <c r="G166" i="5"/>
  <c r="L165" i="5"/>
  <c r="K165" i="5"/>
  <c r="G165" i="5"/>
  <c r="L164" i="5"/>
  <c r="K164" i="5"/>
  <c r="G164" i="5"/>
  <c r="L163" i="5"/>
  <c r="K163" i="5"/>
  <c r="G163" i="5"/>
  <c r="L162" i="5"/>
  <c r="K162" i="5"/>
  <c r="G162" i="5"/>
  <c r="L161" i="5"/>
  <c r="K161" i="5"/>
  <c r="G161" i="5"/>
  <c r="G161" i="10" s="1"/>
  <c r="L160" i="5"/>
  <c r="K160" i="5"/>
  <c r="G160" i="5"/>
  <c r="L159" i="5"/>
  <c r="K159" i="5"/>
  <c r="G159" i="5"/>
  <c r="L158" i="5"/>
  <c r="K158" i="5"/>
  <c r="G158" i="5"/>
  <c r="L157" i="5"/>
  <c r="K157" i="5"/>
  <c r="G157" i="5"/>
  <c r="L156" i="5"/>
  <c r="K156" i="5"/>
  <c r="G156" i="5"/>
  <c r="L155" i="5"/>
  <c r="K155" i="5"/>
  <c r="G155" i="5"/>
  <c r="L154" i="5"/>
  <c r="K154" i="5"/>
  <c r="G154" i="5"/>
  <c r="L153" i="5"/>
  <c r="K153" i="5"/>
  <c r="G153" i="5"/>
  <c r="G153" i="10" s="1"/>
  <c r="L152" i="5"/>
  <c r="K152" i="5"/>
  <c r="G152" i="5"/>
  <c r="L151" i="5"/>
  <c r="K151" i="5"/>
  <c r="G151" i="5"/>
  <c r="L150" i="5"/>
  <c r="K150" i="5"/>
  <c r="G150" i="5"/>
  <c r="L149" i="5"/>
  <c r="K149" i="5"/>
  <c r="G149" i="5"/>
  <c r="L148" i="5"/>
  <c r="K148" i="5"/>
  <c r="G148" i="5"/>
  <c r="L147" i="5"/>
  <c r="K147" i="5"/>
  <c r="G147" i="5"/>
  <c r="L146" i="5"/>
  <c r="K146" i="5"/>
  <c r="G146" i="5"/>
  <c r="L145" i="5"/>
  <c r="K145" i="5"/>
  <c r="G145" i="5"/>
  <c r="G145" i="10" s="1"/>
  <c r="L144" i="5"/>
  <c r="K144" i="5"/>
  <c r="G144" i="5"/>
  <c r="L143" i="5"/>
  <c r="K143" i="5"/>
  <c r="G143" i="5"/>
  <c r="L142" i="5"/>
  <c r="K142" i="5"/>
  <c r="G142" i="5"/>
  <c r="L141" i="5"/>
  <c r="K141" i="5"/>
  <c r="G141" i="5"/>
  <c r="K140" i="5"/>
  <c r="J140" i="5"/>
  <c r="J140" i="10" s="1"/>
  <c r="K139" i="5"/>
  <c r="K138" i="5"/>
  <c r="J138" i="5"/>
  <c r="J138" i="10" s="1"/>
  <c r="K137" i="5"/>
  <c r="J137" i="5"/>
  <c r="J137" i="10" s="1"/>
  <c r="L136" i="5"/>
  <c r="K136" i="5"/>
  <c r="G136" i="5"/>
  <c r="L135" i="5"/>
  <c r="K135" i="5"/>
  <c r="G135" i="5"/>
  <c r="L134" i="5"/>
  <c r="K134" i="5"/>
  <c r="G134" i="5"/>
  <c r="L131" i="5"/>
  <c r="K131" i="5"/>
  <c r="G131" i="5"/>
  <c r="L130" i="5"/>
  <c r="K130" i="5"/>
  <c r="G130" i="5"/>
  <c r="L129" i="5"/>
  <c r="K129" i="5"/>
  <c r="G129" i="5"/>
  <c r="G129" i="10" s="1"/>
  <c r="L128" i="5"/>
  <c r="K128" i="5"/>
  <c r="G128" i="5"/>
  <c r="L126" i="5"/>
  <c r="K126" i="5"/>
  <c r="G126" i="5"/>
  <c r="J125" i="5"/>
  <c r="H125" i="5"/>
  <c r="K125" i="5" s="1"/>
  <c r="L124" i="5"/>
  <c r="K124" i="5"/>
  <c r="G124" i="5"/>
  <c r="J123" i="5"/>
  <c r="L123" i="5" s="1"/>
  <c r="H123" i="5"/>
  <c r="H123" i="10" s="1"/>
  <c r="L122" i="5"/>
  <c r="K122" i="5"/>
  <c r="G122" i="5"/>
  <c r="K121" i="5"/>
  <c r="K120" i="5"/>
  <c r="K119" i="5"/>
  <c r="K118" i="5"/>
  <c r="K117" i="5"/>
  <c r="K116" i="5"/>
  <c r="K115" i="5"/>
  <c r="K114" i="5"/>
  <c r="K113" i="5"/>
  <c r="K112" i="5"/>
  <c r="K111" i="5"/>
  <c r="J111" i="5"/>
  <c r="J111" i="10" s="1"/>
  <c r="K110" i="5"/>
  <c r="J110" i="5"/>
  <c r="J116" i="5" s="1"/>
  <c r="K109" i="5"/>
  <c r="K108" i="5"/>
  <c r="K107" i="5"/>
  <c r="J107" i="5"/>
  <c r="J107" i="10" s="1"/>
  <c r="K106" i="5"/>
  <c r="J106" i="5"/>
  <c r="K105" i="5"/>
  <c r="J105" i="5"/>
  <c r="J105" i="10" s="1"/>
  <c r="K104" i="5"/>
  <c r="K103" i="5"/>
  <c r="J103" i="5"/>
  <c r="J103" i="10" s="1"/>
  <c r="K102" i="5"/>
  <c r="K101" i="5"/>
  <c r="K100" i="5"/>
  <c r="J100" i="5"/>
  <c r="J100" i="10" s="1"/>
  <c r="K99" i="5"/>
  <c r="J99" i="5"/>
  <c r="J99" i="10" s="1"/>
  <c r="L98" i="5"/>
  <c r="K98" i="5"/>
  <c r="G98" i="5"/>
  <c r="G98" i="9" s="1"/>
  <c r="L97" i="5"/>
  <c r="K97" i="5"/>
  <c r="G97" i="5"/>
  <c r="G97" i="10" s="1"/>
  <c r="L96" i="5"/>
  <c r="K96" i="5"/>
  <c r="G96" i="5"/>
  <c r="K95" i="5"/>
  <c r="L94" i="5"/>
  <c r="K94" i="5"/>
  <c r="G94" i="5"/>
  <c r="K93" i="5"/>
  <c r="J93" i="5"/>
  <c r="J93" i="10" s="1"/>
  <c r="K92" i="5"/>
  <c r="J92" i="5"/>
  <c r="J92" i="10" s="1"/>
  <c r="K91" i="5"/>
  <c r="J91" i="5"/>
  <c r="J91" i="10" s="1"/>
  <c r="K90" i="5"/>
  <c r="J90" i="5"/>
  <c r="J90" i="10" s="1"/>
  <c r="K89" i="5"/>
  <c r="J89" i="5"/>
  <c r="J89" i="10" s="1"/>
  <c r="K88" i="5"/>
  <c r="J88" i="5"/>
  <c r="J88" i="10" s="1"/>
  <c r="L87" i="5"/>
  <c r="K87" i="5"/>
  <c r="G87" i="5"/>
  <c r="L86" i="5"/>
  <c r="K86" i="5"/>
  <c r="G86" i="5"/>
  <c r="J85" i="5"/>
  <c r="J85" i="10" s="1"/>
  <c r="H85" i="5"/>
  <c r="H85" i="10" s="1"/>
  <c r="J84" i="5"/>
  <c r="J84" i="10" s="1"/>
  <c r="H84" i="5"/>
  <c r="H84" i="10" s="1"/>
  <c r="L83" i="5"/>
  <c r="K83" i="5"/>
  <c r="G83" i="5"/>
  <c r="L82" i="5"/>
  <c r="K82" i="5"/>
  <c r="G82" i="5"/>
  <c r="L81" i="5"/>
  <c r="K81" i="5"/>
  <c r="G81" i="5"/>
  <c r="L80" i="5"/>
  <c r="K80" i="5"/>
  <c r="G80" i="5"/>
  <c r="J79" i="5"/>
  <c r="J79" i="10" s="1"/>
  <c r="H79" i="5"/>
  <c r="H79" i="10" s="1"/>
  <c r="K78" i="5"/>
  <c r="J78" i="5"/>
  <c r="J78" i="10" s="1"/>
  <c r="H78" i="5"/>
  <c r="H78" i="10" s="1"/>
  <c r="J77" i="5"/>
  <c r="J77" i="10" s="1"/>
  <c r="H77" i="5"/>
  <c r="H77" i="10" s="1"/>
  <c r="J76" i="5"/>
  <c r="J76" i="10" s="1"/>
  <c r="H76" i="5"/>
  <c r="H76" i="10" s="1"/>
  <c r="J75" i="5"/>
  <c r="J75" i="10" s="1"/>
  <c r="H75" i="5"/>
  <c r="H75" i="10" s="1"/>
  <c r="L74" i="5"/>
  <c r="J74" i="5"/>
  <c r="J74" i="10" s="1"/>
  <c r="H74" i="5"/>
  <c r="H74" i="10" s="1"/>
  <c r="J73" i="5"/>
  <c r="J73" i="10" s="1"/>
  <c r="H73" i="5"/>
  <c r="H73" i="10" s="1"/>
  <c r="J72" i="5"/>
  <c r="J72" i="10" s="1"/>
  <c r="H72" i="5"/>
  <c r="H72" i="10" s="1"/>
  <c r="J71" i="5"/>
  <c r="J71" i="10" s="1"/>
  <c r="H71" i="5"/>
  <c r="H71" i="10" s="1"/>
  <c r="J70" i="5"/>
  <c r="J70" i="10" s="1"/>
  <c r="I70" i="5"/>
  <c r="I70" i="10" s="1"/>
  <c r="H70" i="5"/>
  <c r="H70" i="10" s="1"/>
  <c r="L69" i="5"/>
  <c r="K69" i="5"/>
  <c r="G69" i="5"/>
  <c r="J68" i="5"/>
  <c r="J68" i="10" s="1"/>
  <c r="I68" i="5"/>
  <c r="I68" i="10" s="1"/>
  <c r="H68" i="5"/>
  <c r="H68" i="10" s="1"/>
  <c r="L67" i="5"/>
  <c r="K67" i="5"/>
  <c r="G67" i="5"/>
  <c r="J66" i="5"/>
  <c r="J66" i="10" s="1"/>
  <c r="I66" i="5"/>
  <c r="I66" i="10" s="1"/>
  <c r="H66" i="5"/>
  <c r="H66" i="10" s="1"/>
  <c r="L65" i="5"/>
  <c r="K65" i="5"/>
  <c r="G65" i="5"/>
  <c r="G65" i="10" s="1"/>
  <c r="J64" i="5"/>
  <c r="J64" i="10" s="1"/>
  <c r="I64" i="5"/>
  <c r="I64" i="10" s="1"/>
  <c r="H64" i="5"/>
  <c r="H64" i="10" s="1"/>
  <c r="L63" i="5"/>
  <c r="K63" i="5"/>
  <c r="G63" i="5"/>
  <c r="J62" i="5"/>
  <c r="J62" i="10" s="1"/>
  <c r="I62" i="5"/>
  <c r="I62" i="10" s="1"/>
  <c r="H62" i="5"/>
  <c r="H62" i="10" s="1"/>
  <c r="L61" i="5"/>
  <c r="K61" i="5"/>
  <c r="G61" i="5"/>
  <c r="J60" i="5"/>
  <c r="J60" i="10" s="1"/>
  <c r="I60" i="5"/>
  <c r="I60" i="10" s="1"/>
  <c r="H60" i="5"/>
  <c r="H60" i="10" s="1"/>
  <c r="L59" i="5"/>
  <c r="K59" i="5"/>
  <c r="G59" i="5"/>
  <c r="J58" i="5"/>
  <c r="J58" i="10" s="1"/>
  <c r="I58" i="5"/>
  <c r="I58" i="10" s="1"/>
  <c r="H58" i="5"/>
  <c r="H58" i="10" s="1"/>
  <c r="L57" i="5"/>
  <c r="K57" i="5"/>
  <c r="G57" i="5"/>
  <c r="G57" i="10" s="1"/>
  <c r="J56" i="5"/>
  <c r="J56" i="10" s="1"/>
  <c r="I56" i="5"/>
  <c r="I56" i="10" s="1"/>
  <c r="H56" i="5"/>
  <c r="H56" i="10" s="1"/>
  <c r="L55" i="5"/>
  <c r="K55" i="5"/>
  <c r="G55" i="5"/>
  <c r="J54" i="5"/>
  <c r="J54" i="10" s="1"/>
  <c r="I54" i="5"/>
  <c r="I54" i="10" s="1"/>
  <c r="H54" i="5"/>
  <c r="H54" i="10" s="1"/>
  <c r="L53" i="5"/>
  <c r="K53" i="5"/>
  <c r="G53" i="5"/>
  <c r="L52" i="5"/>
  <c r="J52" i="5"/>
  <c r="J52" i="10" s="1"/>
  <c r="I52" i="5"/>
  <c r="I52" i="10" s="1"/>
  <c r="H52" i="5"/>
  <c r="H52" i="10" s="1"/>
  <c r="L51" i="5"/>
  <c r="K51" i="5"/>
  <c r="G51" i="5"/>
  <c r="J50" i="5"/>
  <c r="J50" i="10" s="1"/>
  <c r="I50" i="5"/>
  <c r="I50" i="10" s="1"/>
  <c r="H50" i="5"/>
  <c r="H50" i="10" s="1"/>
  <c r="L49" i="5"/>
  <c r="K49" i="5"/>
  <c r="G49" i="5"/>
  <c r="J48" i="5"/>
  <c r="J48" i="10" s="1"/>
  <c r="I48" i="5"/>
  <c r="I48" i="10" s="1"/>
  <c r="H48" i="5"/>
  <c r="H48" i="10" s="1"/>
  <c r="L47" i="5"/>
  <c r="K47" i="5"/>
  <c r="G47" i="5"/>
  <c r="J46" i="5"/>
  <c r="J46" i="10" s="1"/>
  <c r="I46" i="5"/>
  <c r="I46" i="10" s="1"/>
  <c r="H46" i="5"/>
  <c r="H46" i="10" s="1"/>
  <c r="L45" i="5"/>
  <c r="K45" i="5"/>
  <c r="G45" i="5"/>
  <c r="J44" i="5"/>
  <c r="J44" i="10" s="1"/>
  <c r="I44" i="5"/>
  <c r="I44" i="10" s="1"/>
  <c r="H44" i="5"/>
  <c r="H44" i="10" s="1"/>
  <c r="L43" i="5"/>
  <c r="K43" i="5"/>
  <c r="G43" i="5"/>
  <c r="J42" i="5"/>
  <c r="J42" i="10" s="1"/>
  <c r="I42" i="5"/>
  <c r="I42" i="10" s="1"/>
  <c r="H42" i="5"/>
  <c r="H42" i="10" s="1"/>
  <c r="L41" i="5"/>
  <c r="K41" i="5"/>
  <c r="G41" i="5"/>
  <c r="J40" i="5"/>
  <c r="J40" i="10" s="1"/>
  <c r="I40" i="5"/>
  <c r="I40" i="10" s="1"/>
  <c r="H40" i="5"/>
  <c r="H40" i="10" s="1"/>
  <c r="L39" i="5"/>
  <c r="K39" i="5"/>
  <c r="G39" i="5"/>
  <c r="K38" i="5"/>
  <c r="J38" i="5"/>
  <c r="J38" i="10" s="1"/>
  <c r="I38" i="5"/>
  <c r="I38" i="10" s="1"/>
  <c r="H38" i="5"/>
  <c r="H38" i="10" s="1"/>
  <c r="L37" i="5"/>
  <c r="K37" i="5"/>
  <c r="G37" i="5"/>
  <c r="J36" i="5"/>
  <c r="J36" i="10" s="1"/>
  <c r="I36" i="5"/>
  <c r="I36" i="10" s="1"/>
  <c r="H36" i="5"/>
  <c r="H36" i="10" s="1"/>
  <c r="L35" i="5"/>
  <c r="K35" i="5"/>
  <c r="G35" i="5"/>
  <c r="J34" i="5"/>
  <c r="J34" i="10" s="1"/>
  <c r="I34" i="5"/>
  <c r="I34" i="10" s="1"/>
  <c r="H34" i="5"/>
  <c r="H34" i="10" s="1"/>
  <c r="L33" i="5"/>
  <c r="K33" i="5"/>
  <c r="G33" i="5"/>
  <c r="G33" i="10" s="1"/>
  <c r="J32" i="5"/>
  <c r="J32" i="10" s="1"/>
  <c r="I32" i="5"/>
  <c r="I32" i="10" s="1"/>
  <c r="H32" i="5"/>
  <c r="H32" i="10" s="1"/>
  <c r="L31" i="5"/>
  <c r="K31" i="5"/>
  <c r="G31" i="5"/>
  <c r="J30" i="5"/>
  <c r="J30" i="10" s="1"/>
  <c r="I30" i="5"/>
  <c r="I30" i="10" s="1"/>
  <c r="H30" i="5"/>
  <c r="H30" i="10" s="1"/>
  <c r="L29" i="5"/>
  <c r="K29" i="5"/>
  <c r="G29" i="5"/>
  <c r="J28" i="5"/>
  <c r="J28" i="10" s="1"/>
  <c r="I28" i="5"/>
  <c r="I28" i="10" s="1"/>
  <c r="H28" i="5"/>
  <c r="H28" i="10" s="1"/>
  <c r="L27" i="5"/>
  <c r="K27" i="5"/>
  <c r="G27" i="5"/>
  <c r="J26" i="5"/>
  <c r="J26" i="10" s="1"/>
  <c r="I26" i="5"/>
  <c r="I26" i="10" s="1"/>
  <c r="H26" i="5"/>
  <c r="H26" i="10" s="1"/>
  <c r="L25" i="5"/>
  <c r="K25" i="5"/>
  <c r="G25" i="5"/>
  <c r="G25" i="10" s="1"/>
  <c r="J24" i="5"/>
  <c r="J24" i="10" s="1"/>
  <c r="I24" i="5"/>
  <c r="I24" i="10" s="1"/>
  <c r="H24" i="5"/>
  <c r="H24" i="10" s="1"/>
  <c r="L23" i="5"/>
  <c r="K23" i="5"/>
  <c r="G23" i="5"/>
  <c r="J22" i="5"/>
  <c r="J22" i="10" s="1"/>
  <c r="I22" i="5"/>
  <c r="I22" i="10" s="1"/>
  <c r="H22" i="5"/>
  <c r="H22" i="10" s="1"/>
  <c r="L21" i="5"/>
  <c r="K21" i="5"/>
  <c r="G21" i="5"/>
  <c r="L20" i="5"/>
  <c r="K20" i="5"/>
  <c r="G20" i="5"/>
  <c r="G20" i="9" s="1"/>
  <c r="L19" i="5"/>
  <c r="K19" i="5"/>
  <c r="G19" i="5"/>
  <c r="L18" i="5"/>
  <c r="K18" i="5"/>
  <c r="G18" i="5"/>
  <c r="L17" i="5"/>
  <c r="K17" i="5"/>
  <c r="G17" i="5"/>
  <c r="L16" i="5"/>
  <c r="K16" i="5"/>
  <c r="G16" i="5"/>
  <c r="G16" i="9" s="1"/>
  <c r="L15" i="5"/>
  <c r="K15" i="5"/>
  <c r="G15" i="5"/>
  <c r="L14" i="5"/>
  <c r="K14" i="5"/>
  <c r="G14" i="5"/>
  <c r="L13" i="5"/>
  <c r="K13" i="5"/>
  <c r="G13" i="5"/>
  <c r="L12" i="5"/>
  <c r="K12" i="5"/>
  <c r="G12" i="5"/>
  <c r="L11" i="5"/>
  <c r="K11" i="5"/>
  <c r="G11" i="5"/>
  <c r="L10" i="5"/>
  <c r="K10" i="5"/>
  <c r="G10" i="5"/>
  <c r="L9" i="5"/>
  <c r="K9" i="5"/>
  <c r="G9" i="5"/>
  <c r="J8" i="5"/>
  <c r="J8" i="10" s="1"/>
  <c r="I8" i="5"/>
  <c r="I8" i="10" s="1"/>
  <c r="H8" i="5"/>
  <c r="H8" i="10" s="1"/>
  <c r="L7" i="5"/>
  <c r="K7" i="5"/>
  <c r="G7" i="5"/>
  <c r="J6" i="5"/>
  <c r="J6" i="10" s="1"/>
  <c r="I6" i="5"/>
  <c r="I6" i="10" s="1"/>
  <c r="H6" i="5"/>
  <c r="L5" i="5"/>
  <c r="K5" i="5"/>
  <c r="G5" i="5"/>
  <c r="J4" i="5"/>
  <c r="J4" i="10" s="1"/>
  <c r="I4" i="5"/>
  <c r="I4" i="10" s="1"/>
  <c r="H4" i="5"/>
  <c r="K4" i="5" s="1"/>
  <c r="L3" i="5"/>
  <c r="K3" i="5"/>
  <c r="G3" i="5"/>
  <c r="D2" i="5"/>
  <c r="G2" i="4"/>
  <c r="G2" i="3"/>
  <c r="G129" i="9" l="1"/>
  <c r="G38" i="5"/>
  <c r="L22" i="5"/>
  <c r="L192" i="5"/>
  <c r="L198" i="5"/>
  <c r="L200" i="5"/>
  <c r="L202" i="5"/>
  <c r="L204" i="5"/>
  <c r="L206" i="5"/>
  <c r="L208" i="5"/>
  <c r="L210" i="5"/>
  <c r="L212" i="5"/>
  <c r="L214" i="5"/>
  <c r="L216" i="5"/>
  <c r="L218" i="5"/>
  <c r="L220" i="5"/>
  <c r="L222" i="5"/>
  <c r="L224" i="5"/>
  <c r="L226" i="5"/>
  <c r="L228" i="5"/>
  <c r="L230" i="5"/>
  <c r="L232" i="5"/>
  <c r="L234" i="5"/>
  <c r="L236" i="5"/>
  <c r="L238" i="5"/>
  <c r="L240" i="5"/>
  <c r="L242" i="5"/>
  <c r="L244" i="5"/>
  <c r="L36" i="5"/>
  <c r="L62" i="5"/>
  <c r="L100" i="5"/>
  <c r="L172" i="5"/>
  <c r="L254" i="5"/>
  <c r="L8" i="5"/>
  <c r="L30" i="5"/>
  <c r="G85" i="5"/>
  <c r="G137" i="5"/>
  <c r="G137" i="10" s="1"/>
  <c r="L246" i="5"/>
  <c r="L262" i="5"/>
  <c r="G272" i="5"/>
  <c r="K71" i="5"/>
  <c r="K79" i="5"/>
  <c r="L252" i="5"/>
  <c r="L266" i="5"/>
  <c r="K40" i="5"/>
  <c r="L54" i="5"/>
  <c r="L68" i="5"/>
  <c r="G70" i="5"/>
  <c r="K70" i="5"/>
  <c r="L73" i="5"/>
  <c r="H125" i="10"/>
  <c r="G153" i="9"/>
  <c r="G6" i="5"/>
  <c r="G6" i="9" s="1"/>
  <c r="L34" i="5"/>
  <c r="L38" i="5"/>
  <c r="L44" i="5"/>
  <c r="G46" i="5"/>
  <c r="G46" i="10" s="1"/>
  <c r="K46" i="5"/>
  <c r="L66" i="5"/>
  <c r="L70" i="5"/>
  <c r="L76" i="5"/>
  <c r="L77" i="5"/>
  <c r="L78" i="5"/>
  <c r="G100" i="5"/>
  <c r="G100" i="9" s="1"/>
  <c r="L107" i="5"/>
  <c r="L111" i="5"/>
  <c r="J117" i="5"/>
  <c r="L194" i="5"/>
  <c r="L248" i="5"/>
  <c r="L256" i="5"/>
  <c r="L274" i="5"/>
  <c r="G65" i="9"/>
  <c r="G161" i="9"/>
  <c r="I283" i="10"/>
  <c r="G22" i="5"/>
  <c r="K22" i="5"/>
  <c r="K24" i="5"/>
  <c r="L46" i="5"/>
  <c r="G54" i="5"/>
  <c r="K54" i="5"/>
  <c r="K56" i="5"/>
  <c r="K73" i="5"/>
  <c r="K74" i="5"/>
  <c r="K75" i="5"/>
  <c r="G77" i="5"/>
  <c r="G77" i="10" s="1"/>
  <c r="G111" i="5"/>
  <c r="G111" i="10" s="1"/>
  <c r="H132" i="5"/>
  <c r="L188" i="5"/>
  <c r="L196" i="5"/>
  <c r="L250" i="5"/>
  <c r="L258" i="5"/>
  <c r="L264" i="5"/>
  <c r="L270" i="5"/>
  <c r="G274" i="5"/>
  <c r="G274" i="10" s="1"/>
  <c r="G97" i="9"/>
  <c r="G4" i="5"/>
  <c r="G4" i="10" s="1"/>
  <c r="L28" i="5"/>
  <c r="G30" i="5"/>
  <c r="K30" i="5"/>
  <c r="L50" i="5"/>
  <c r="L60" i="5"/>
  <c r="G62" i="5"/>
  <c r="G62" i="10" s="1"/>
  <c r="K62" i="5"/>
  <c r="G73" i="5"/>
  <c r="G73" i="10" s="1"/>
  <c r="L84" i="5"/>
  <c r="L85" i="5"/>
  <c r="G103" i="5"/>
  <c r="G103" i="9" s="1"/>
  <c r="J197" i="5"/>
  <c r="J197" i="10" s="1"/>
  <c r="G264" i="5"/>
  <c r="G264" i="10" s="1"/>
  <c r="G270" i="5"/>
  <c r="G4" i="9"/>
  <c r="J271" i="10"/>
  <c r="L271" i="5"/>
  <c r="G271" i="5"/>
  <c r="L4" i="5"/>
  <c r="K6" i="5"/>
  <c r="G39" i="9"/>
  <c r="G39" i="10"/>
  <c r="L40" i="5"/>
  <c r="K42" i="5"/>
  <c r="G50" i="5"/>
  <c r="G55" i="9"/>
  <c r="G55" i="10"/>
  <c r="L56" i="5"/>
  <c r="K58" i="5"/>
  <c r="G66" i="5"/>
  <c r="G71" i="5"/>
  <c r="K72" i="5"/>
  <c r="L75" i="5"/>
  <c r="L89" i="5"/>
  <c r="G96" i="9"/>
  <c r="G96" i="10"/>
  <c r="J108" i="5"/>
  <c r="J116" i="10"/>
  <c r="L116" i="5"/>
  <c r="G116" i="5"/>
  <c r="J176" i="10"/>
  <c r="L176" i="5"/>
  <c r="G176" i="5"/>
  <c r="L197" i="5"/>
  <c r="G197" i="5"/>
  <c r="J213" i="5"/>
  <c r="J245" i="10"/>
  <c r="L245" i="5"/>
  <c r="G245" i="5"/>
  <c r="J261" i="10"/>
  <c r="L261" i="5"/>
  <c r="G261" i="5"/>
  <c r="J267" i="10"/>
  <c r="L267" i="5"/>
  <c r="G267" i="5"/>
  <c r="G278" i="10"/>
  <c r="G278" i="9"/>
  <c r="G3" i="10"/>
  <c r="G3" i="9"/>
  <c r="G23" i="9"/>
  <c r="G23" i="10"/>
  <c r="L24" i="5"/>
  <c r="K26" i="5"/>
  <c r="G34" i="5"/>
  <c r="G79" i="5"/>
  <c r="G81" i="10"/>
  <c r="G81" i="9"/>
  <c r="L91" i="5"/>
  <c r="L93" i="5"/>
  <c r="G103" i="10"/>
  <c r="G111" i="9"/>
  <c r="J229" i="5"/>
  <c r="G5" i="10"/>
  <c r="G5" i="9"/>
  <c r="L6" i="5"/>
  <c r="K8" i="5"/>
  <c r="G11" i="10"/>
  <c r="G11" i="9"/>
  <c r="G19" i="10"/>
  <c r="G19" i="9"/>
  <c r="L26" i="5"/>
  <c r="K28" i="5"/>
  <c r="G36" i="5"/>
  <c r="G41" i="10"/>
  <c r="G41" i="9"/>
  <c r="L42" i="5"/>
  <c r="K44" i="5"/>
  <c r="G52" i="5"/>
  <c r="L58" i="5"/>
  <c r="K60" i="5"/>
  <c r="G68" i="5"/>
  <c r="L72" i="5"/>
  <c r="G76" i="5"/>
  <c r="K77" i="5"/>
  <c r="G84" i="5"/>
  <c r="K85" i="5"/>
  <c r="G88" i="5"/>
  <c r="G90" i="5"/>
  <c r="G92" i="5"/>
  <c r="G94" i="9"/>
  <c r="G94" i="10"/>
  <c r="G99" i="5"/>
  <c r="L105" i="5"/>
  <c r="G143" i="10"/>
  <c r="G143" i="9"/>
  <c r="G151" i="10"/>
  <c r="G151" i="9"/>
  <c r="G159" i="10"/>
  <c r="G159" i="9"/>
  <c r="G167" i="10"/>
  <c r="G167" i="9"/>
  <c r="G170" i="10"/>
  <c r="G170" i="9"/>
  <c r="J191" i="10"/>
  <c r="L191" i="5"/>
  <c r="G191" i="5"/>
  <c r="J207" i="5"/>
  <c r="J223" i="5"/>
  <c r="J239" i="5"/>
  <c r="J255" i="10"/>
  <c r="L255" i="5"/>
  <c r="G255" i="5"/>
  <c r="J273" i="10"/>
  <c r="L273" i="5"/>
  <c r="G273" i="5"/>
  <c r="J101" i="5"/>
  <c r="J106" i="10"/>
  <c r="L106" i="5"/>
  <c r="G106" i="5"/>
  <c r="J114" i="5"/>
  <c r="J125" i="10"/>
  <c r="J133" i="5"/>
  <c r="G131" i="10"/>
  <c r="G131" i="9"/>
  <c r="G174" i="10"/>
  <c r="G174" i="9"/>
  <c r="J180" i="5"/>
  <c r="J201" i="5"/>
  <c r="J217" i="5"/>
  <c r="J233" i="5"/>
  <c r="J249" i="10"/>
  <c r="L249" i="5"/>
  <c r="G249" i="5"/>
  <c r="G30" i="9"/>
  <c r="G30" i="10"/>
  <c r="G35" i="10"/>
  <c r="G35" i="9"/>
  <c r="G51" i="10"/>
  <c r="G51" i="9"/>
  <c r="G62" i="9"/>
  <c r="G67" i="10"/>
  <c r="G67" i="9"/>
  <c r="G77" i="9"/>
  <c r="G83" i="10"/>
  <c r="G83" i="9"/>
  <c r="G85" i="10"/>
  <c r="G85" i="9"/>
  <c r="G87" i="9"/>
  <c r="G87" i="10"/>
  <c r="G7" i="9"/>
  <c r="G7" i="10"/>
  <c r="G14" i="9"/>
  <c r="G14" i="10"/>
  <c r="G22" i="9"/>
  <c r="G22" i="10"/>
  <c r="G27" i="10"/>
  <c r="G27" i="9"/>
  <c r="G38" i="9"/>
  <c r="G38" i="10"/>
  <c r="G43" i="10"/>
  <c r="G43" i="9"/>
  <c r="G54" i="9"/>
  <c r="G54" i="10"/>
  <c r="G59" i="10"/>
  <c r="G59" i="9"/>
  <c r="G70" i="9"/>
  <c r="G70" i="10"/>
  <c r="G9" i="10"/>
  <c r="G9" i="9"/>
  <c r="G17" i="10"/>
  <c r="G17" i="9"/>
  <c r="G24" i="5"/>
  <c r="G29" i="10"/>
  <c r="G29" i="9"/>
  <c r="K32" i="5"/>
  <c r="G40" i="5"/>
  <c r="G45" i="10"/>
  <c r="G45" i="9"/>
  <c r="K48" i="5"/>
  <c r="G56" i="5"/>
  <c r="G61" i="10"/>
  <c r="G61" i="9"/>
  <c r="K64" i="5"/>
  <c r="G78" i="5"/>
  <c r="G82" i="9"/>
  <c r="G82" i="10"/>
  <c r="G86" i="9"/>
  <c r="G86" i="10"/>
  <c r="L103" i="5"/>
  <c r="J109" i="5"/>
  <c r="L125" i="5"/>
  <c r="G141" i="10"/>
  <c r="G141" i="9"/>
  <c r="G149" i="10"/>
  <c r="G149" i="9"/>
  <c r="G157" i="10"/>
  <c r="G157" i="9"/>
  <c r="G165" i="10"/>
  <c r="G165" i="9"/>
  <c r="J185" i="10"/>
  <c r="L185" i="5"/>
  <c r="G185" i="5"/>
  <c r="J195" i="10"/>
  <c r="L195" i="5"/>
  <c r="G195" i="5"/>
  <c r="J211" i="5"/>
  <c r="J227" i="5"/>
  <c r="J243" i="5"/>
  <c r="J259" i="10"/>
  <c r="L259" i="5"/>
  <c r="G259" i="5"/>
  <c r="J265" i="10"/>
  <c r="L265" i="5"/>
  <c r="G265" i="5"/>
  <c r="G10" i="9"/>
  <c r="G10" i="10"/>
  <c r="G18" i="9"/>
  <c r="G18" i="10"/>
  <c r="H4" i="10"/>
  <c r="J184" i="5"/>
  <c r="G12" i="9"/>
  <c r="G12" i="10"/>
  <c r="G26" i="5"/>
  <c r="G31" i="9"/>
  <c r="G31" i="10"/>
  <c r="L32" i="5"/>
  <c r="K34" i="5"/>
  <c r="G42" i="5"/>
  <c r="G47" i="9"/>
  <c r="G47" i="10"/>
  <c r="L48" i="5"/>
  <c r="K50" i="5"/>
  <c r="G58" i="5"/>
  <c r="G63" i="9"/>
  <c r="G63" i="10"/>
  <c r="L64" i="5"/>
  <c r="K66" i="5"/>
  <c r="L71" i="5"/>
  <c r="G75" i="5"/>
  <c r="K76" i="5"/>
  <c r="L79" i="5"/>
  <c r="K84" i="5"/>
  <c r="L88" i="5"/>
  <c r="L90" i="5"/>
  <c r="L92" i="5"/>
  <c r="L99" i="5"/>
  <c r="G107" i="5"/>
  <c r="J112" i="5"/>
  <c r="J123" i="10"/>
  <c r="J132" i="5"/>
  <c r="G135" i="10"/>
  <c r="G135" i="9"/>
  <c r="H168" i="10"/>
  <c r="K168" i="5"/>
  <c r="G168" i="5"/>
  <c r="J181" i="10"/>
  <c r="G181" i="5"/>
  <c r="J189" i="10"/>
  <c r="L189" i="5"/>
  <c r="G189" i="5"/>
  <c r="J205" i="5"/>
  <c r="J221" i="5"/>
  <c r="J237" i="5"/>
  <c r="J253" i="10"/>
  <c r="L253" i="5"/>
  <c r="G253" i="5"/>
  <c r="G20" i="10"/>
  <c r="J177" i="10"/>
  <c r="G177" i="5"/>
  <c r="H6" i="10"/>
  <c r="J186" i="5"/>
  <c r="G8" i="5"/>
  <c r="G15" i="9"/>
  <c r="G15" i="10"/>
  <c r="G28" i="5"/>
  <c r="K36" i="5"/>
  <c r="G44" i="5"/>
  <c r="G49" i="10"/>
  <c r="G49" i="9"/>
  <c r="K52" i="5"/>
  <c r="G60" i="5"/>
  <c r="K68" i="5"/>
  <c r="G72" i="5"/>
  <c r="G80" i="9"/>
  <c r="G80" i="10"/>
  <c r="G89" i="5"/>
  <c r="G91" i="5"/>
  <c r="G93" i="5"/>
  <c r="J95" i="5"/>
  <c r="J115" i="5"/>
  <c r="H132" i="10"/>
  <c r="G132" i="5"/>
  <c r="G147" i="10"/>
  <c r="G147" i="9"/>
  <c r="G155" i="10"/>
  <c r="G155" i="9"/>
  <c r="G163" i="10"/>
  <c r="G163" i="9"/>
  <c r="J175" i="10"/>
  <c r="G175" i="5"/>
  <c r="J178" i="10"/>
  <c r="L178" i="5"/>
  <c r="G178" i="5"/>
  <c r="J199" i="5"/>
  <c r="J215" i="5"/>
  <c r="J231" i="5"/>
  <c r="J247" i="10"/>
  <c r="L247" i="5"/>
  <c r="G247" i="5"/>
  <c r="J263" i="10"/>
  <c r="L263" i="5"/>
  <c r="G263" i="5"/>
  <c r="J269" i="10"/>
  <c r="L269" i="5"/>
  <c r="G269" i="5"/>
  <c r="G25" i="9"/>
  <c r="G100" i="10"/>
  <c r="J102" i="5"/>
  <c r="G105" i="5"/>
  <c r="J110" i="10"/>
  <c r="L110" i="5"/>
  <c r="G110" i="5"/>
  <c r="K132" i="5"/>
  <c r="J193" i="10"/>
  <c r="L193" i="5"/>
  <c r="G193" i="5"/>
  <c r="J209" i="5"/>
  <c r="J225" i="5"/>
  <c r="J241" i="5"/>
  <c r="J257" i="10"/>
  <c r="L257" i="5"/>
  <c r="G257" i="5"/>
  <c r="G280" i="10"/>
  <c r="G280" i="9"/>
  <c r="G33" i="9"/>
  <c r="G13" i="10"/>
  <c r="G13" i="9"/>
  <c r="G21" i="10"/>
  <c r="G21" i="9"/>
  <c r="G32" i="5"/>
  <c r="G37" i="10"/>
  <c r="G37" i="9"/>
  <c r="G48" i="5"/>
  <c r="G53" i="10"/>
  <c r="G53" i="9"/>
  <c r="G64" i="5"/>
  <c r="G69" i="10"/>
  <c r="G69" i="9"/>
  <c r="G74" i="5"/>
  <c r="J113" i="5"/>
  <c r="J127" i="5"/>
  <c r="J179" i="5"/>
  <c r="J183" i="10"/>
  <c r="L183" i="5"/>
  <c r="G183" i="5"/>
  <c r="J187" i="10"/>
  <c r="L187" i="5"/>
  <c r="G187" i="5"/>
  <c r="J203" i="5"/>
  <c r="J219" i="5"/>
  <c r="J235" i="5"/>
  <c r="J251" i="10"/>
  <c r="L251" i="5"/>
  <c r="G251" i="5"/>
  <c r="G57" i="9"/>
  <c r="G16" i="10"/>
  <c r="G98" i="10"/>
  <c r="G122" i="10"/>
  <c r="G122" i="9"/>
  <c r="G124" i="10"/>
  <c r="G124" i="9"/>
  <c r="G126" i="10"/>
  <c r="G126" i="9"/>
  <c r="G128" i="10"/>
  <c r="G128" i="9"/>
  <c r="J139" i="5"/>
  <c r="G144" i="10"/>
  <c r="G144" i="9"/>
  <c r="G152" i="10"/>
  <c r="G152" i="9"/>
  <c r="G160" i="10"/>
  <c r="G160" i="9"/>
  <c r="G275" i="10"/>
  <c r="G275" i="9"/>
  <c r="H133" i="5"/>
  <c r="L137" i="5"/>
  <c r="G142" i="10"/>
  <c r="G142" i="9"/>
  <c r="G150" i="10"/>
  <c r="G150" i="9"/>
  <c r="G158" i="10"/>
  <c r="G158" i="9"/>
  <c r="G166" i="10"/>
  <c r="G166" i="9"/>
  <c r="G172" i="5"/>
  <c r="G281" i="10"/>
  <c r="G281" i="9"/>
  <c r="G123" i="5"/>
  <c r="G125" i="5"/>
  <c r="G138" i="5"/>
  <c r="G140" i="5"/>
  <c r="G169" i="9"/>
  <c r="H127" i="5"/>
  <c r="G136" i="10"/>
  <c r="G136" i="9"/>
  <c r="G148" i="10"/>
  <c r="G148" i="9"/>
  <c r="G156" i="10"/>
  <c r="G156" i="9"/>
  <c r="G164" i="10"/>
  <c r="G164" i="9"/>
  <c r="G188" i="5"/>
  <c r="G190" i="5"/>
  <c r="G192" i="5"/>
  <c r="G194" i="5"/>
  <c r="G196" i="5"/>
  <c r="G198" i="5"/>
  <c r="G200" i="5"/>
  <c r="G202" i="5"/>
  <c r="G204" i="5"/>
  <c r="G206" i="5"/>
  <c r="G208" i="5"/>
  <c r="G210" i="5"/>
  <c r="G212" i="5"/>
  <c r="G214" i="5"/>
  <c r="G216" i="5"/>
  <c r="G218" i="5"/>
  <c r="G220" i="5"/>
  <c r="G222" i="5"/>
  <c r="G224" i="5"/>
  <c r="G226" i="5"/>
  <c r="G228" i="5"/>
  <c r="G230" i="5"/>
  <c r="G232" i="5"/>
  <c r="G234" i="5"/>
  <c r="G236" i="5"/>
  <c r="G238" i="5"/>
  <c r="G240" i="5"/>
  <c r="G242" i="5"/>
  <c r="G244" i="5"/>
  <c r="G246" i="5"/>
  <c r="G248" i="5"/>
  <c r="G250" i="5"/>
  <c r="G252" i="5"/>
  <c r="G254" i="5"/>
  <c r="G256" i="5"/>
  <c r="G258" i="5"/>
  <c r="G260" i="5"/>
  <c r="G262" i="5"/>
  <c r="G266" i="5"/>
  <c r="G268" i="5"/>
  <c r="G270" i="10"/>
  <c r="G270" i="9"/>
  <c r="G272" i="10"/>
  <c r="G272" i="9"/>
  <c r="G279" i="10"/>
  <c r="G279" i="9"/>
  <c r="G145" i="9"/>
  <c r="G274" i="9"/>
  <c r="K123" i="5"/>
  <c r="G130" i="10"/>
  <c r="G130" i="9"/>
  <c r="G134" i="10"/>
  <c r="G134" i="9"/>
  <c r="L138" i="5"/>
  <c r="L140" i="5"/>
  <c r="G146" i="10"/>
  <c r="G146" i="9"/>
  <c r="G154" i="10"/>
  <c r="G154" i="9"/>
  <c r="G162" i="10"/>
  <c r="G162" i="9"/>
  <c r="G173" i="10"/>
  <c r="G173" i="9"/>
  <c r="G277" i="10"/>
  <c r="G277" i="9"/>
  <c r="G276" i="9"/>
  <c r="H283" i="10"/>
  <c r="I282" i="10"/>
  <c r="G46" i="9" l="1"/>
  <c r="G137" i="9"/>
  <c r="G6" i="10"/>
  <c r="G264" i="9"/>
  <c r="G73" i="9"/>
  <c r="J117" i="10"/>
  <c r="L117" i="5"/>
  <c r="G117" i="5"/>
  <c r="G218" i="10"/>
  <c r="G218" i="9"/>
  <c r="G172" i="10"/>
  <c r="G172" i="9"/>
  <c r="G183" i="10"/>
  <c r="G183" i="9"/>
  <c r="G269" i="10"/>
  <c r="G269" i="9"/>
  <c r="G72" i="9"/>
  <c r="G72" i="10"/>
  <c r="G28" i="9"/>
  <c r="G28" i="10"/>
  <c r="J205" i="10"/>
  <c r="L205" i="5"/>
  <c r="G205" i="5"/>
  <c r="J227" i="10"/>
  <c r="L227" i="5"/>
  <c r="G227" i="5"/>
  <c r="G249" i="10"/>
  <c r="G249" i="9"/>
  <c r="J239" i="10"/>
  <c r="L239" i="5"/>
  <c r="G239" i="5"/>
  <c r="G84" i="9"/>
  <c r="G84" i="10"/>
  <c r="G79" i="9"/>
  <c r="G79" i="10"/>
  <c r="G245" i="10"/>
  <c r="G245" i="9"/>
  <c r="G271" i="10"/>
  <c r="G271" i="9"/>
  <c r="I284" i="10"/>
  <c r="H9" i="8" s="1"/>
  <c r="C5" i="7"/>
  <c r="G248" i="10"/>
  <c r="G248" i="9"/>
  <c r="G232" i="10"/>
  <c r="G232" i="9"/>
  <c r="G216" i="10"/>
  <c r="G216" i="9"/>
  <c r="G200" i="10"/>
  <c r="G200" i="9"/>
  <c r="G64" i="9"/>
  <c r="G64" i="10"/>
  <c r="G110" i="9"/>
  <c r="G110" i="10"/>
  <c r="J231" i="10"/>
  <c r="L231" i="5"/>
  <c r="G231" i="5"/>
  <c r="J115" i="10"/>
  <c r="L115" i="5"/>
  <c r="J121" i="5"/>
  <c r="G115" i="5"/>
  <c r="G189" i="10"/>
  <c r="G189" i="9"/>
  <c r="G42" i="9"/>
  <c r="G42" i="10"/>
  <c r="J184" i="10"/>
  <c r="G184" i="5"/>
  <c r="L184" i="5"/>
  <c r="G265" i="10"/>
  <c r="G265" i="9"/>
  <c r="J211" i="10"/>
  <c r="L211" i="5"/>
  <c r="G211" i="5"/>
  <c r="J109" i="10"/>
  <c r="L109" i="5"/>
  <c r="G109" i="5"/>
  <c r="J101" i="10"/>
  <c r="L101" i="5"/>
  <c r="G101" i="5"/>
  <c r="J223" i="10"/>
  <c r="L223" i="5"/>
  <c r="G223" i="5"/>
  <c r="G99" i="10"/>
  <c r="G99" i="9"/>
  <c r="G34" i="9"/>
  <c r="G34" i="10"/>
  <c r="G50" i="9"/>
  <c r="G50" i="10"/>
  <c r="G250" i="10"/>
  <c r="G250" i="9"/>
  <c r="H127" i="10"/>
  <c r="K127" i="5"/>
  <c r="G127" i="5"/>
  <c r="G226" i="10"/>
  <c r="G226" i="9"/>
  <c r="J203" i="10"/>
  <c r="L203" i="5"/>
  <c r="G203" i="5"/>
  <c r="L127" i="5"/>
  <c r="J127" i="10"/>
  <c r="G48" i="9"/>
  <c r="G48" i="10"/>
  <c r="J209" i="10"/>
  <c r="L209" i="5"/>
  <c r="G209" i="5"/>
  <c r="G105" i="10"/>
  <c r="G105" i="9"/>
  <c r="G178" i="10"/>
  <c r="G178" i="9"/>
  <c r="G91" i="10"/>
  <c r="G91" i="9"/>
  <c r="J186" i="10"/>
  <c r="G186" i="5"/>
  <c r="L186" i="5"/>
  <c r="G181" i="10"/>
  <c r="G181" i="9"/>
  <c r="G58" i="9"/>
  <c r="G58" i="10"/>
  <c r="G259" i="10"/>
  <c r="G259" i="9"/>
  <c r="J217" i="10"/>
  <c r="L217" i="5"/>
  <c r="G217" i="5"/>
  <c r="G92" i="9"/>
  <c r="G92" i="10"/>
  <c r="G68" i="9"/>
  <c r="G68" i="10"/>
  <c r="G36" i="9"/>
  <c r="G36" i="10"/>
  <c r="G197" i="10"/>
  <c r="G197" i="9"/>
  <c r="G66" i="9"/>
  <c r="G66" i="10"/>
  <c r="G262" i="10"/>
  <c r="G262" i="9"/>
  <c r="G214" i="10"/>
  <c r="G214" i="9"/>
  <c r="J215" i="10"/>
  <c r="L215" i="5"/>
  <c r="G215" i="5"/>
  <c r="G195" i="10"/>
  <c r="G195" i="9"/>
  <c r="G273" i="10"/>
  <c r="G273" i="9"/>
  <c r="J207" i="10"/>
  <c r="L207" i="5"/>
  <c r="G207" i="5"/>
  <c r="G76" i="9"/>
  <c r="G76" i="10"/>
  <c r="G267" i="10"/>
  <c r="G267" i="9"/>
  <c r="G116" i="10"/>
  <c r="G116" i="9"/>
  <c r="G228" i="10"/>
  <c r="G228" i="9"/>
  <c r="D29" i="6"/>
  <c r="J139" i="10"/>
  <c r="L139" i="5"/>
  <c r="G139" i="5"/>
  <c r="J199" i="10"/>
  <c r="L199" i="5"/>
  <c r="G199" i="5"/>
  <c r="G93" i="10"/>
  <c r="G93" i="9"/>
  <c r="G56" i="9"/>
  <c r="G56" i="10"/>
  <c r="J133" i="10"/>
  <c r="L133" i="5"/>
  <c r="G191" i="10"/>
  <c r="G191" i="9"/>
  <c r="J213" i="10"/>
  <c r="L213" i="5"/>
  <c r="G213" i="5"/>
  <c r="G258" i="10"/>
  <c r="G258" i="9"/>
  <c r="G242" i="10"/>
  <c r="G242" i="9"/>
  <c r="G210" i="10"/>
  <c r="G210" i="9"/>
  <c r="G194" i="10"/>
  <c r="G194" i="9"/>
  <c r="G125" i="10"/>
  <c r="G125" i="9"/>
  <c r="G256" i="10"/>
  <c r="G256" i="9"/>
  <c r="G240" i="10"/>
  <c r="G240" i="9"/>
  <c r="G224" i="10"/>
  <c r="G224" i="9"/>
  <c r="G208" i="10"/>
  <c r="G208" i="9"/>
  <c r="G192" i="10"/>
  <c r="G192" i="9"/>
  <c r="G123" i="10"/>
  <c r="G123" i="9"/>
  <c r="G187" i="10"/>
  <c r="G187" i="9"/>
  <c r="J113" i="10"/>
  <c r="G113" i="5"/>
  <c r="L113" i="5"/>
  <c r="J119" i="5"/>
  <c r="G193" i="10"/>
  <c r="G193" i="9"/>
  <c r="J102" i="10"/>
  <c r="L102" i="5"/>
  <c r="G102" i="5"/>
  <c r="G89" i="10"/>
  <c r="G89" i="9"/>
  <c r="J112" i="10"/>
  <c r="L112" i="5"/>
  <c r="G112" i="5"/>
  <c r="J118" i="5"/>
  <c r="G185" i="10"/>
  <c r="G185" i="9"/>
  <c r="J201" i="10"/>
  <c r="L201" i="5"/>
  <c r="G201" i="5"/>
  <c r="J114" i="10"/>
  <c r="L114" i="5"/>
  <c r="G114" i="5"/>
  <c r="J120" i="5"/>
  <c r="G255" i="10"/>
  <c r="G255" i="9"/>
  <c r="G90" i="9"/>
  <c r="G90" i="10"/>
  <c r="G261" i="10"/>
  <c r="G261" i="9"/>
  <c r="J108" i="10"/>
  <c r="L108" i="5"/>
  <c r="G108" i="5"/>
  <c r="G230" i="10"/>
  <c r="G230" i="9"/>
  <c r="G198" i="10"/>
  <c r="G198" i="9"/>
  <c r="G140" i="10"/>
  <c r="G140" i="9"/>
  <c r="H133" i="10"/>
  <c r="K133" i="5"/>
  <c r="G133" i="5"/>
  <c r="J235" i="10"/>
  <c r="L235" i="5"/>
  <c r="G235" i="5"/>
  <c r="J95" i="10"/>
  <c r="L95" i="5"/>
  <c r="J104" i="5"/>
  <c r="G95" i="5"/>
  <c r="G260" i="10"/>
  <c r="G260" i="9"/>
  <c r="G244" i="10"/>
  <c r="G244" i="9"/>
  <c r="G212" i="10"/>
  <c r="G212" i="9"/>
  <c r="G196" i="10"/>
  <c r="G196" i="9"/>
  <c r="G138" i="10"/>
  <c r="G138" i="9"/>
  <c r="J219" i="10"/>
  <c r="L219" i="5"/>
  <c r="G219" i="5"/>
  <c r="J179" i="10"/>
  <c r="G179" i="5"/>
  <c r="L179" i="5"/>
  <c r="J225" i="10"/>
  <c r="L225" i="5"/>
  <c r="G225" i="5"/>
  <c r="G263" i="10"/>
  <c r="G263" i="9"/>
  <c r="G8" i="9"/>
  <c r="G8" i="10"/>
  <c r="G253" i="10"/>
  <c r="G253" i="9"/>
  <c r="J132" i="10"/>
  <c r="L132" i="5"/>
  <c r="G24" i="9"/>
  <c r="G24" i="10"/>
  <c r="J233" i="10"/>
  <c r="L233" i="5"/>
  <c r="G233" i="5"/>
  <c r="G71" i="9"/>
  <c r="G71" i="10"/>
  <c r="G268" i="10"/>
  <c r="G268" i="9"/>
  <c r="G254" i="10"/>
  <c r="G254" i="9"/>
  <c r="G238" i="10"/>
  <c r="G238" i="9"/>
  <c r="G222" i="10"/>
  <c r="G222" i="9"/>
  <c r="G206" i="10"/>
  <c r="G206" i="9"/>
  <c r="G190" i="10"/>
  <c r="G190" i="9"/>
  <c r="G74" i="9"/>
  <c r="G74" i="10"/>
  <c r="G247" i="10"/>
  <c r="G247" i="9"/>
  <c r="G44" i="9"/>
  <c r="G44" i="10"/>
  <c r="G177" i="10"/>
  <c r="G177" i="9"/>
  <c r="J237" i="10"/>
  <c r="L237" i="5"/>
  <c r="G237" i="5"/>
  <c r="G168" i="10"/>
  <c r="G168" i="9"/>
  <c r="D19" i="6" s="1"/>
  <c r="G107" i="10"/>
  <c r="G107" i="9"/>
  <c r="G75" i="10"/>
  <c r="G75" i="9"/>
  <c r="G26" i="9"/>
  <c r="G26" i="10"/>
  <c r="D5" i="6"/>
  <c r="J180" i="10"/>
  <c r="L180" i="5"/>
  <c r="G180" i="5"/>
  <c r="G106" i="9"/>
  <c r="G106" i="10"/>
  <c r="G88" i="9"/>
  <c r="G88" i="10"/>
  <c r="G234" i="10"/>
  <c r="G234" i="9"/>
  <c r="G202" i="10"/>
  <c r="G202" i="9"/>
  <c r="G246" i="10"/>
  <c r="G246" i="9"/>
  <c r="J241" i="10"/>
  <c r="L241" i="5"/>
  <c r="G241" i="5"/>
  <c r="G60" i="9"/>
  <c r="G60" i="10"/>
  <c r="G266" i="10"/>
  <c r="G266" i="9"/>
  <c r="G252" i="10"/>
  <c r="G252" i="9"/>
  <c r="G236" i="10"/>
  <c r="G236" i="9"/>
  <c r="G220" i="10"/>
  <c r="G220" i="9"/>
  <c r="G204" i="10"/>
  <c r="G204" i="9"/>
  <c r="G188" i="10"/>
  <c r="G188" i="9"/>
  <c r="G251" i="10"/>
  <c r="G251" i="9"/>
  <c r="G32" i="9"/>
  <c r="G32" i="10"/>
  <c r="G257" i="10"/>
  <c r="G257" i="9"/>
  <c r="G175" i="10"/>
  <c r="G175" i="9"/>
  <c r="G132" i="10"/>
  <c r="G132" i="9"/>
  <c r="D9" i="6"/>
  <c r="J221" i="10"/>
  <c r="L221" i="5"/>
  <c r="G221" i="5"/>
  <c r="J243" i="10"/>
  <c r="L243" i="5"/>
  <c r="G243" i="5"/>
  <c r="G78" i="9"/>
  <c r="G78" i="10"/>
  <c r="G40" i="9"/>
  <c r="G40" i="10"/>
  <c r="G52" i="9"/>
  <c r="G52" i="10"/>
  <c r="J229" i="10"/>
  <c r="L229" i="5"/>
  <c r="G229" i="5"/>
  <c r="G176" i="10"/>
  <c r="G176" i="9"/>
  <c r="H282" i="10" l="1"/>
  <c r="H284" i="10" s="1"/>
  <c r="H8" i="8" s="1"/>
  <c r="D11" i="6"/>
  <c r="J283" i="10"/>
  <c r="C10" i="7" s="1"/>
  <c r="D25" i="6"/>
  <c r="G117" i="10"/>
  <c r="G117" i="9"/>
  <c r="D6" i="6"/>
  <c r="G229" i="10"/>
  <c r="G229" i="9"/>
  <c r="J104" i="10"/>
  <c r="L104" i="5"/>
  <c r="G104" i="5"/>
  <c r="G180" i="10"/>
  <c r="G180" i="9"/>
  <c r="G114" i="10"/>
  <c r="G114" i="9"/>
  <c r="J118" i="10"/>
  <c r="L118" i="5"/>
  <c r="G118" i="5"/>
  <c r="G215" i="10"/>
  <c r="G215" i="9"/>
  <c r="G112" i="9"/>
  <c r="G112" i="10"/>
  <c r="G207" i="10"/>
  <c r="G207" i="9"/>
  <c r="D7" i="6"/>
  <c r="G127" i="10"/>
  <c r="G127" i="9"/>
  <c r="D28" i="6"/>
  <c r="G235" i="10"/>
  <c r="G235" i="9"/>
  <c r="G199" i="10"/>
  <c r="G199" i="9"/>
  <c r="G217" i="10"/>
  <c r="G217" i="9"/>
  <c r="G109" i="10"/>
  <c r="G109" i="9"/>
  <c r="J121" i="10"/>
  <c r="G121" i="5"/>
  <c r="L121" i="5"/>
  <c r="G221" i="10"/>
  <c r="G221" i="9"/>
  <c r="D4" i="6"/>
  <c r="G225" i="10"/>
  <c r="G225" i="9"/>
  <c r="G201" i="10"/>
  <c r="G201" i="9"/>
  <c r="J119" i="10"/>
  <c r="G119" i="5"/>
  <c r="L119" i="5"/>
  <c r="G184" i="10"/>
  <c r="G184" i="9"/>
  <c r="G179" i="10"/>
  <c r="G179" i="9"/>
  <c r="D20" i="6" s="1"/>
  <c r="J120" i="10"/>
  <c r="L120" i="5"/>
  <c r="G120" i="5"/>
  <c r="G205" i="10"/>
  <c r="G205" i="9"/>
  <c r="G243" i="10"/>
  <c r="G243" i="9"/>
  <c r="G203" i="10"/>
  <c r="G203" i="9"/>
  <c r="G227" i="10"/>
  <c r="G227" i="9"/>
  <c r="G237" i="10"/>
  <c r="G237" i="9"/>
  <c r="D8" i="6"/>
  <c r="G133" i="10"/>
  <c r="G133" i="9"/>
  <c r="G113" i="10"/>
  <c r="G113" i="9"/>
  <c r="G139" i="10"/>
  <c r="G139" i="9"/>
  <c r="D18" i="6" s="1"/>
  <c r="D21" i="6" s="1"/>
  <c r="G186" i="10"/>
  <c r="G186" i="9"/>
  <c r="G209" i="10"/>
  <c r="G209" i="9"/>
  <c r="G211" i="10"/>
  <c r="G211" i="9"/>
  <c r="G231" i="10"/>
  <c r="G231" i="9"/>
  <c r="G241" i="10"/>
  <c r="G241" i="9"/>
  <c r="G213" i="10"/>
  <c r="G213" i="9"/>
  <c r="G101" i="10"/>
  <c r="G101" i="9"/>
  <c r="G219" i="10"/>
  <c r="G219" i="9"/>
  <c r="G115" i="10"/>
  <c r="G115" i="9"/>
  <c r="G223" i="10"/>
  <c r="G223" i="9"/>
  <c r="G233" i="10"/>
  <c r="G233" i="9"/>
  <c r="G95" i="9"/>
  <c r="D12" i="6" s="1"/>
  <c r="G95" i="10"/>
  <c r="G108" i="9"/>
  <c r="G108" i="10"/>
  <c r="G102" i="9"/>
  <c r="G102" i="10"/>
  <c r="G239" i="10"/>
  <c r="G239" i="9"/>
  <c r="C4" i="7" l="1"/>
  <c r="D10" i="6"/>
  <c r="B8" i="8" s="1"/>
  <c r="D27" i="6"/>
  <c r="D16" i="6"/>
  <c r="G283" i="9"/>
  <c r="D26" i="6"/>
  <c r="G283" i="10"/>
  <c r="D14" i="6"/>
  <c r="J282" i="10"/>
  <c r="J284" i="10" s="1"/>
  <c r="H10" i="8" s="1"/>
  <c r="H11" i="8" s="1"/>
  <c r="G120" i="10"/>
  <c r="G120" i="9"/>
  <c r="D24" i="6"/>
  <c r="G119" i="10"/>
  <c r="G119" i="9"/>
  <c r="G104" i="9"/>
  <c r="D13" i="6" s="1"/>
  <c r="G104" i="10"/>
  <c r="G118" i="10"/>
  <c r="G118" i="9"/>
  <c r="G121" i="10"/>
  <c r="G121" i="9"/>
  <c r="D30" i="6" l="1"/>
  <c r="B12" i="8" s="1"/>
  <c r="G282" i="10"/>
  <c r="C7" i="7" s="1"/>
  <c r="C11" i="7" s="1"/>
  <c r="C6" i="7"/>
  <c r="B11" i="8"/>
  <c r="D15" i="6"/>
  <c r="G282" i="9"/>
  <c r="G284" i="9" s="1"/>
  <c r="B10" i="8"/>
  <c r="D17" i="6" l="1"/>
  <c r="D22" i="6" s="1"/>
  <c r="D31" i="6" s="1"/>
  <c r="B13" i="8"/>
  <c r="G284" i="10"/>
  <c r="B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DS</author>
  </authors>
  <commentList>
    <comment ref="C2" authorId="0" shapeId="0" xr:uid="{E1D18EEC-E63A-43B0-9F7D-E03C724FB864}">
      <text>
        <r>
          <rPr>
            <sz val="11"/>
            <color rgb="FF000000"/>
            <rFont val="Calibri"/>
            <family val="2"/>
          </rPr>
          <t>Bitte wählen Sie ein Jahr für das die Bilanz erstellt werden soll. Sie haben mit diesem Tool die Möglichkeit, das Jahr 2020 final zu bilanzieren, sowie die Jahre 2021 und 2022 vorläufig – bis die finalen Tools erschienen.</t>
        </r>
      </text>
    </comment>
    <comment ref="C5" authorId="0" shapeId="0" xr:uid="{00000000-0006-0000-0100-000002000000}">
      <text>
        <r>
          <rPr>
            <sz val="11"/>
            <color rgb="FF000000"/>
            <rFont val="Calibri"/>
            <family val="2"/>
          </rPr>
          <t>Geben Sie hier bitte an, welche Stelle / Einheit in Ihrer Universität / Hochschule für die Durchführung der Bilanz verantwortlich ist.</t>
        </r>
      </text>
    </comment>
    <comment ref="C6" authorId="0" shapeId="0" xr:uid="{00000000-0006-0000-0100-000003000000}">
      <text>
        <r>
          <rPr>
            <sz val="11"/>
            <color rgb="FF000000"/>
            <rFont val="Calibri"/>
            <family val="2"/>
          </rPr>
          <t>Geben Sie hier an, wer die Hauptansprechperson für die Erstellung der Bilanz sowie zu weiteren Schritte ist.</t>
        </r>
      </text>
    </comment>
    <comment ref="C7" authorId="0" shapeId="0" xr:uid="{00000000-0006-0000-0100-000004000000}">
      <text>
        <r>
          <rPr>
            <sz val="11"/>
            <color rgb="FF000000"/>
            <rFont val="Calibri"/>
            <family val="2"/>
          </rPr>
          <t>Geben Sie hier weitere relevante Ansprechpersonen an.</t>
        </r>
      </text>
    </comment>
    <comment ref="C8" authorId="0" shapeId="0" xr:uid="{00000000-0006-0000-0100-000005000000}">
      <text>
        <r>
          <rPr>
            <sz val="11"/>
            <color rgb="FF000000"/>
            <rFont val="Calibri"/>
            <family val="2"/>
          </rPr>
          <t>Geben Sie hier weitere relevante Ansprechpersonen an.</t>
        </r>
      </text>
    </comment>
    <comment ref="C9" authorId="0" shapeId="0" xr:uid="{00000000-0006-0000-0100-000006000000}">
      <text>
        <r>
          <rPr>
            <sz val="11"/>
            <color rgb="FF000000"/>
            <rFont val="Calibri"/>
            <family val="2"/>
          </rPr>
          <t>Geben Sie hier weitere relevante Ansprechpersonen an.</t>
        </r>
      </text>
    </comment>
    <comment ref="C14" authorId="0" shapeId="0" xr:uid="{00000000-0006-0000-0100-000007000000}">
      <text>
        <r>
          <rPr>
            <sz val="11"/>
            <color rgb="FF000000"/>
            <rFont val="Calibri"/>
            <family val="2"/>
          </rPr>
          <t>Beschreiben Sie bitte, welcher Teil der Universität / Hochschule bilanziert wird bzw. welcher nicht bilanziert wird.</t>
        </r>
      </text>
    </comment>
    <comment ref="C16" authorId="0" shapeId="0" xr:uid="{00000000-0006-0000-0100-000008000000}">
      <text>
        <r>
          <rPr>
            <sz val="11"/>
            <color rgb="FF000000"/>
            <rFont val="Calibri"/>
            <family val="2"/>
          </rPr>
          <t>Wann und durch wen wurde die Mobilitätserhebung durchgeführt?</t>
        </r>
      </text>
    </comment>
    <comment ref="C17" authorId="0" shapeId="0" xr:uid="{00000000-0006-0000-0100-000009000000}">
      <text>
        <r>
          <rPr>
            <sz val="11"/>
            <color rgb="FF000000"/>
            <rFont val="Calibri"/>
            <family val="2"/>
          </rPr>
          <t>Die erhobenen Dienstreisen beziehen sich auf welches Jahr?</t>
        </r>
      </text>
    </comment>
    <comment ref="C18" authorId="0" shapeId="0" xr:uid="{00000000-0006-0000-0100-00000A000000}">
      <text>
        <r>
          <rPr>
            <sz val="11"/>
            <color rgb="FF000000"/>
            <rFont val="Calibri"/>
            <family val="2"/>
          </rPr>
          <t>Wann wurden welche Erhebungen durchgeführt? Sonstige Anmerkungen?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DS</author>
  </authors>
  <commentList>
    <comment ref="H2" authorId="0" shapeId="0" xr:uid="{00000000-0006-0000-0200-000001000000}">
      <text>
        <r>
          <rPr>
            <sz val="11"/>
            <color rgb="FF000000"/>
            <rFont val="Calibri"/>
            <family val="2"/>
          </rPr>
          <t>Woher stammen die Daten?</t>
        </r>
      </text>
    </comment>
    <comment ref="I2" authorId="0" shapeId="0" xr:uid="{00000000-0006-0000-0200-000002000000}">
      <text>
        <r>
          <rPr>
            <sz val="11"/>
            <color rgb="FF000000"/>
            <rFont val="Calibri"/>
            <family val="2"/>
          </rPr>
          <t>Wie wurden die Daten weiterbearbeitet? Durch wen?</t>
        </r>
      </text>
    </comment>
    <comment ref="J2" authorId="0" shapeId="0" xr:uid="{00000000-0006-0000-0200-000003000000}">
      <text>
        <r>
          <rPr>
            <sz val="11"/>
            <color rgb="FF000000"/>
            <rFont val="Calibri"/>
            <family val="2"/>
          </rPr>
          <t>Annahmen können anhand anderer Berichte oder durch Rückfragen an das ClimCalc-Team getroffen werden.</t>
        </r>
      </text>
    </comment>
    <comment ref="K2" authorId="0" shapeId="0" xr:uid="{00000000-0006-0000-0200-000004000000}">
      <text>
        <r>
          <rPr>
            <sz val="11"/>
            <color rgb="FF000000"/>
            <rFont val="Calibri"/>
            <family val="2"/>
          </rPr>
          <t>Je mehr Informationen, desto transparenter und nachvollziehbar ist die Bilanzierung. Auch NachfolgerInnen können leichter auf einer guten Dokumentation aufbauen.</t>
        </r>
      </text>
    </comment>
    <comment ref="F3" authorId="0" shapeId="0" xr:uid="{00000000-0006-0000-0200-000005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 xml:space="preserve">eine </t>
        </r>
        <r>
          <rPr>
            <sz val="11"/>
            <color rgb="FF000000"/>
            <rFont val="Calibri"/>
            <family val="2"/>
            <scheme val="minor"/>
          </rPr>
          <t>entsprechende Eingabe in Spalte G existiert, da sonst die Emissionen doppelt gezählt werden.</t>
        </r>
      </text>
    </comment>
    <comment ref="F4" authorId="0" shapeId="0" xr:uid="{00000000-0006-0000-0200-000006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eine</t>
        </r>
        <r>
          <rPr>
            <sz val="11"/>
            <color rgb="FF000000"/>
            <rFont val="Calibri"/>
            <family val="2"/>
            <scheme val="minor"/>
          </rPr>
          <t xml:space="preserve"> entsprechende Eingabe in Spalte G existiert, da sonst die Emissionen doppelt gezählt werden.</t>
        </r>
      </text>
    </comment>
    <comment ref="F5" authorId="0" shapeId="0" xr:uid="{00000000-0006-0000-0200-000007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 xml:space="preserve">eine </t>
        </r>
        <r>
          <rPr>
            <sz val="11"/>
            <color rgb="FF000000"/>
            <rFont val="Calibri"/>
            <family val="2"/>
            <scheme val="minor"/>
          </rPr>
          <t>entsprechende Eingabe in Spalte G existiert, da sonst die Emissionen doppelt gezählt werden.</t>
        </r>
      </text>
    </comment>
    <comment ref="F6" authorId="0" shapeId="0" xr:uid="{00000000-0006-0000-0200-000008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eine</t>
        </r>
        <r>
          <rPr>
            <sz val="11"/>
            <color rgb="FF000000"/>
            <rFont val="Calibri"/>
            <family val="2"/>
            <scheme val="minor"/>
          </rPr>
          <t xml:space="preserve"> entsprechende Eingabe in Spalte G existiert, da sonst die Emissionen doppelt gezählt werden.</t>
        </r>
      </text>
    </comment>
    <comment ref="F7" authorId="0" shapeId="0" xr:uid="{00000000-0006-0000-0200-000009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 xml:space="preserve">eine </t>
        </r>
        <r>
          <rPr>
            <sz val="11"/>
            <color rgb="FF000000"/>
            <rFont val="Calibri"/>
            <family val="2"/>
            <scheme val="minor"/>
          </rPr>
          <t>entsprechende Eingabe in Spalte G existiert, da sonst die Emissionen doppelt gezählt werden.</t>
        </r>
      </text>
    </comment>
    <comment ref="F8" authorId="0" shapeId="0" xr:uid="{00000000-0006-0000-0200-00000A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eine</t>
        </r>
        <r>
          <rPr>
            <sz val="11"/>
            <color rgb="FF000000"/>
            <rFont val="Calibri"/>
            <family val="2"/>
            <scheme val="minor"/>
          </rPr>
          <t xml:space="preserve"> entsprechende Eingabe in Spalte G existiert, da sonst die Emissionen doppelt gezählt werden.</t>
        </r>
      </text>
    </comment>
    <comment ref="D9" authorId="0" shapeId="0" xr:uid="{00000000-0006-0000-0200-00000B000000}">
      <text>
        <r>
          <rPr>
            <sz val="11"/>
            <color rgb="FF000000"/>
            <rFont val="Calibri"/>
            <family val="2"/>
            <scheme val="minor"/>
          </rPr>
          <t>Achtung: Bitte nur Brennstoffe angeben, die direkt am Standort verbrannt werden (nicht Fernwärme).</t>
        </r>
      </text>
    </comment>
    <comment ref="F11" authorId="0" shapeId="0" xr:uid="{00000000-0006-0000-0200-00000C000000}">
      <text>
        <r>
          <rPr>
            <sz val="11"/>
            <color rgb="FF000000"/>
            <rFont val="Calibri"/>
            <family val="2"/>
          </rPr>
          <t>Das Feld kann freibleiben, wenn die Daten in kWh vorhanden sind.</t>
        </r>
      </text>
    </comment>
    <comment ref="D12" authorId="0" shapeId="0" xr:uid="{00000000-0006-0000-0200-00000D000000}">
      <text>
        <r>
          <rPr>
            <sz val="11"/>
            <color rgb="FF000000"/>
            <rFont val="Calibri"/>
            <family val="2"/>
          </rPr>
          <t>Achtung: Bitte nur Brennstoffe angeben, die direkt am Standort verbrannt werden (nicht Fernwärme).</t>
        </r>
      </text>
    </comment>
    <comment ref="D16" authorId="0" shapeId="0" xr:uid="{00000000-0006-0000-0200-00000E000000}">
      <text>
        <r>
          <rPr>
            <sz val="11"/>
            <color rgb="FF000000"/>
            <rFont val="Calibri"/>
            <family val="2"/>
          </rPr>
          <t>Achtung: Bitte nur Brennstoffe angeben, die direkt am Standort verbrannt werden (nicht Fernwärme).</t>
        </r>
      </text>
    </comment>
    <comment ref="F18" authorId="0" shapeId="0" xr:uid="{00000000-0006-0000-0200-00000F000000}">
      <text>
        <r>
          <rPr>
            <sz val="11"/>
            <color rgb="FF000000"/>
            <rFont val="Calibri"/>
            <family val="2"/>
            <scheme val="minor"/>
          </rPr>
          <t xml:space="preserve">Achtung: Sie tragen in Spalte G entweder den "kWh"-Wert, den "fm"-Wert oder den "kg"-Wert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 xml:space="preserve">eine </t>
        </r>
        <r>
          <rPr>
            <sz val="11"/>
            <color rgb="FF000000"/>
            <rFont val="Calibri"/>
            <family val="2"/>
            <scheme val="minor"/>
          </rPr>
          <t>entsprechende Eingabe in Spalte G existiert, da sonst die Emissionen doppelt gezählt werden.</t>
        </r>
      </text>
    </comment>
    <comment ref="F19" authorId="0" shapeId="0" xr:uid="{00000000-0006-0000-0200-000010000000}">
      <text>
        <r>
          <rPr>
            <sz val="11"/>
            <color rgb="FF000000"/>
            <rFont val="Calibri"/>
            <family val="2"/>
            <scheme val="minor"/>
          </rPr>
          <t xml:space="preserve">Achtung: Sie tragen in Spalte G entweder den "kWh"-Wert, den "fm"-Wert oder den "kg"-Wert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eine</t>
        </r>
        <r>
          <rPr>
            <sz val="11"/>
            <color rgb="FF000000"/>
            <rFont val="Calibri"/>
            <family val="2"/>
            <scheme val="minor"/>
          </rPr>
          <t xml:space="preserve"> entsprechende Eingabe in Spalte G existiert, da sonst die Emissionen doppelt gezählt werden.</t>
        </r>
      </text>
    </comment>
    <comment ref="F20" authorId="0" shapeId="0" xr:uid="{00000000-0006-0000-0200-000011000000}">
      <text>
        <r>
          <rPr>
            <sz val="11"/>
            <color rgb="FF000000"/>
            <rFont val="Calibri"/>
            <family val="2"/>
            <scheme val="minor"/>
          </rPr>
          <t xml:space="preserve">Achtung: Sie tragen in Spalte G entweder den "kWh"-Wert, den "fm"-Wert oder den "kg"-Wert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eine</t>
        </r>
        <r>
          <rPr>
            <sz val="11"/>
            <color rgb="FF000000"/>
            <rFont val="Calibri"/>
            <family val="2"/>
            <scheme val="minor"/>
          </rPr>
          <t xml:space="preserve"> entsprechende Eingabe in Spalte G existiert, da sonst die Emissionen doppelt gezählt werden.</t>
        </r>
      </text>
    </comment>
    <comment ref="F73" authorId="0" shapeId="0" xr:uid="{00000000-0006-0000-0200-000012000000}">
      <text>
        <r>
          <rPr>
            <sz val="11"/>
            <color rgb="FF000000"/>
            <rFont val="Calibri"/>
            <family val="2"/>
          </rPr>
          <t>Das Feld kann freibleiben, wenn die Daten in kWh vorhanden sind.</t>
        </r>
      </text>
    </comment>
    <comment ref="D86" authorId="0" shapeId="0" xr:uid="{00000000-0006-0000-0200-000013000000}">
      <text>
        <r>
          <rPr>
            <sz val="11"/>
            <color rgb="FF000000"/>
            <rFont val="Calibri"/>
            <family val="2"/>
            <scheme val="minor"/>
          </rPr>
          <t xml:space="preserve">Bitte geben Sie hier die Fahrzeugkilometer an - also die </t>
        </r>
        <r>
          <rPr>
            <b/>
            <sz val="11"/>
            <color rgb="FF000000"/>
            <rFont val="Calibri"/>
            <family val="2"/>
            <scheme val="minor"/>
          </rPr>
          <t>Kilometersumme,</t>
        </r>
        <r>
          <rPr>
            <sz val="11"/>
            <color rgb="FF000000"/>
            <rFont val="Calibri"/>
            <family val="2"/>
            <scheme val="minor"/>
          </rPr>
          <t xml:space="preserve"> die (</t>
        </r>
        <r>
          <rPr>
            <b/>
            <sz val="11"/>
            <color rgb="FF000000"/>
            <rFont val="Calibri"/>
            <family val="2"/>
            <scheme val="minor"/>
          </rPr>
          <t>laut Fahrtenbuch</t>
        </r>
        <r>
          <rPr>
            <sz val="11"/>
            <color rgb="FF000000"/>
            <rFont val="Calibri"/>
            <family val="2"/>
            <scheme val="minor"/>
          </rPr>
          <t xml:space="preserve"> bzw. Abrechnung) im Rahmen von Dienstreisen mit privaten oder extern angemieteten Fahrzeugen (Fuhrpark-Nutzung wird unten gesondert erfasst!) insgesamt zurückgelegt wurde. Diese Zahl ist unabhängig von der Fahrzeugbesetzung (Anzahl Personen im Fahrzeug) bei den jeweiligen Dienstreisen. </t>
        </r>
        <r>
          <rPr>
            <b/>
            <sz val="11"/>
            <color rgb="FF000000"/>
            <rFont val="Calibri"/>
            <family val="2"/>
            <scheme val="minor"/>
          </rPr>
          <t>Von Mitfahrenden zurückgelegte Kilometer müssen nicht erfasst werden!</t>
        </r>
      </text>
    </comment>
    <comment ref="D87" authorId="0" shapeId="0" xr:uid="{00000000-0006-0000-0200-000014000000}">
      <text>
        <r>
          <rPr>
            <sz val="11"/>
            <color rgb="FF000000"/>
            <rFont val="Calibri"/>
            <family val="2"/>
            <scheme val="minor"/>
          </rPr>
          <t xml:space="preserve">Bitte geben Sie hier die Fahrzeugkilometer an - also die </t>
        </r>
        <r>
          <rPr>
            <b/>
            <sz val="11"/>
            <color rgb="FF000000"/>
            <rFont val="Calibri"/>
            <family val="2"/>
            <scheme val="minor"/>
          </rPr>
          <t>Kilometersumme,</t>
        </r>
        <r>
          <rPr>
            <sz val="11"/>
            <color rgb="FF000000"/>
            <rFont val="Calibri"/>
            <family val="2"/>
            <scheme val="minor"/>
          </rPr>
          <t xml:space="preserve"> die (</t>
        </r>
        <r>
          <rPr>
            <b/>
            <sz val="11"/>
            <color rgb="FF000000"/>
            <rFont val="Calibri"/>
            <family val="2"/>
            <scheme val="minor"/>
          </rPr>
          <t>laut Fahrtenbuch</t>
        </r>
        <r>
          <rPr>
            <sz val="11"/>
            <color rgb="FF000000"/>
            <rFont val="Calibri"/>
            <family val="2"/>
            <scheme val="minor"/>
          </rPr>
          <t xml:space="preserve"> bzw. Abrechnung) im Rahmen von Dienstreisen mit privaten oder extern angemieteten Fahrzeugen (Fuhrpark-Nutzung wird unten gesondert erfasst!) insgesamt zurückgelegt wurde. Diese Zahl ist unabhängig von der Fahrzeugbesetzung (Anzahl Personen im Fahrzeug) bei den jeweiligen Dienstreisen. </t>
        </r>
        <r>
          <rPr>
            <b/>
            <sz val="11"/>
            <color rgb="FF000000"/>
            <rFont val="Calibri"/>
            <family val="2"/>
            <scheme val="minor"/>
          </rPr>
          <t>Von Mitfahrenden zurückgelegte Kilometer müssen nicht erfasst werden!</t>
        </r>
      </text>
    </comment>
    <comment ref="D92" authorId="0" shapeId="0" xr:uid="{00000000-0006-0000-0200-000015000000}">
      <text>
        <r>
          <rPr>
            <sz val="11"/>
            <color rgb="FF000000"/>
            <rFont val="Calibri"/>
            <family val="2"/>
            <scheme val="minor"/>
          </rPr>
          <t xml:space="preserve">Hier sind bitte die </t>
        </r>
        <r>
          <rPr>
            <b/>
            <sz val="11"/>
            <color rgb="FF000000"/>
            <rFont val="Calibri"/>
            <family val="2"/>
            <scheme val="minor"/>
          </rPr>
          <t>Gesamtkilometer</t>
        </r>
        <r>
          <rPr>
            <sz val="11"/>
            <color rgb="FF000000"/>
            <rFont val="Calibri"/>
            <family val="2"/>
            <scheme val="minor"/>
          </rPr>
          <t xml:space="preserve"> der </t>
        </r>
        <r>
          <rPr>
            <b/>
            <sz val="11"/>
            <color rgb="FF000000"/>
            <rFont val="Calibri"/>
            <family val="2"/>
            <scheme val="minor"/>
          </rPr>
          <t>FahrerInnen</t>
        </r>
        <r>
          <rPr>
            <sz val="11"/>
            <color rgb="FF000000"/>
            <rFont val="Calibri"/>
            <family val="2"/>
            <scheme val="minor"/>
          </rPr>
          <t xml:space="preserve"> </t>
        </r>
        <r>
          <rPr>
            <b/>
            <sz val="11"/>
            <color rgb="FF000000"/>
            <rFont val="Calibri"/>
            <family val="2"/>
            <scheme val="minor"/>
          </rPr>
          <t>und</t>
        </r>
        <r>
          <rPr>
            <sz val="11"/>
            <color rgb="FF000000"/>
            <rFont val="Calibri"/>
            <family val="2"/>
            <scheme val="minor"/>
          </rPr>
          <t xml:space="preserve"> </t>
        </r>
        <r>
          <rPr>
            <b/>
            <sz val="11"/>
            <color rgb="FF000000"/>
            <rFont val="Calibri"/>
            <family val="2"/>
            <scheme val="minor"/>
          </rPr>
          <t>MitfahrerInnen</t>
        </r>
        <r>
          <rPr>
            <sz val="11"/>
            <color rgb="FF000000"/>
            <rFont val="Calibri"/>
            <family val="2"/>
            <scheme val="minor"/>
          </rPr>
          <t xml:space="preserve"> einzugeben, für welche ein</t>
        </r>
        <r>
          <rPr>
            <b/>
            <sz val="11"/>
            <color rgb="FF000000"/>
            <rFont val="Calibri"/>
            <family val="2"/>
            <scheme val="minor"/>
          </rPr>
          <t xml:space="preserve"> privater / extern angemieteter Pkw</t>
        </r>
        <r>
          <rPr>
            <sz val="11"/>
            <color rgb="FF000000"/>
            <rFont val="Calibri"/>
            <family val="2"/>
            <scheme val="minor"/>
          </rPr>
          <t xml:space="preserve"> verwendet wurde (Fuhrpark-Nutzung wird unten gesondert fasst).</t>
        </r>
      </text>
    </comment>
    <comment ref="D93" authorId="0" shapeId="0" xr:uid="{00000000-0006-0000-0200-000016000000}">
      <text>
        <r>
          <rPr>
            <sz val="11"/>
            <color rgb="FF000000"/>
            <rFont val="Calibri"/>
            <family val="2"/>
            <scheme val="minor"/>
          </rPr>
          <t xml:space="preserve">Hier sind bitte die Gesamtkilometer der </t>
        </r>
        <r>
          <rPr>
            <b/>
            <sz val="11"/>
            <color rgb="FF000000"/>
            <rFont val="Calibri"/>
            <family val="2"/>
            <scheme val="minor"/>
          </rPr>
          <t>FahrerInnen</t>
        </r>
        <r>
          <rPr>
            <sz val="11"/>
            <color rgb="FF000000"/>
            <rFont val="Calibri"/>
            <family val="2"/>
            <scheme val="minor"/>
          </rPr>
          <t xml:space="preserve"> </t>
        </r>
        <r>
          <rPr>
            <b/>
            <sz val="11"/>
            <color rgb="FF000000"/>
            <rFont val="Calibri"/>
            <family val="2"/>
            <scheme val="minor"/>
          </rPr>
          <t>und</t>
        </r>
        <r>
          <rPr>
            <sz val="11"/>
            <color rgb="FF000000"/>
            <rFont val="Calibri"/>
            <family val="2"/>
            <scheme val="minor"/>
          </rPr>
          <t xml:space="preserve"> </t>
        </r>
        <r>
          <rPr>
            <b/>
            <sz val="11"/>
            <color rgb="FF000000"/>
            <rFont val="Calibri"/>
            <family val="2"/>
            <scheme val="minor"/>
          </rPr>
          <t>MitfahrerInnen</t>
        </r>
        <r>
          <rPr>
            <sz val="11"/>
            <color rgb="FF000000"/>
            <rFont val="Calibri"/>
            <family val="2"/>
            <scheme val="minor"/>
          </rPr>
          <t xml:space="preserve"> einzugeben, für welche ein</t>
        </r>
        <r>
          <rPr>
            <b/>
            <sz val="11"/>
            <color rgb="FF000000"/>
            <rFont val="Calibri"/>
            <family val="2"/>
            <scheme val="minor"/>
          </rPr>
          <t xml:space="preserve"> privater / extern angemieteter E-Pkw</t>
        </r>
        <r>
          <rPr>
            <sz val="11"/>
            <color rgb="FF000000"/>
            <rFont val="Calibri"/>
            <family val="2"/>
            <scheme val="minor"/>
          </rPr>
          <t xml:space="preserve"> verwendet wurde (Fuhrpark-Nutzung wird unten gesondert fasst).</t>
        </r>
      </text>
    </comment>
    <comment ref="D101" authorId="0" shapeId="0" xr:uid="{00000000-0006-0000-0200-000017000000}">
      <text>
        <r>
          <rPr>
            <sz val="11"/>
            <color rgb="FF000000"/>
            <rFont val="Calibri"/>
            <family val="2"/>
            <scheme val="minor"/>
          </rPr>
          <t xml:space="preserve">Hier sind bitte die </t>
        </r>
        <r>
          <rPr>
            <b/>
            <sz val="11"/>
            <color rgb="FF000000"/>
            <rFont val="Calibri"/>
            <family val="2"/>
            <scheme val="minor"/>
          </rPr>
          <t>Gesamtkilometer</t>
        </r>
        <r>
          <rPr>
            <sz val="11"/>
            <color rgb="FF000000"/>
            <rFont val="Calibri"/>
            <family val="2"/>
            <scheme val="minor"/>
          </rPr>
          <t xml:space="preserve"> der </t>
        </r>
        <r>
          <rPr>
            <b/>
            <sz val="11"/>
            <color rgb="FF000000"/>
            <rFont val="Calibri"/>
            <family val="2"/>
            <scheme val="minor"/>
          </rPr>
          <t>FahrerInnen</t>
        </r>
        <r>
          <rPr>
            <sz val="11"/>
            <color rgb="FF000000"/>
            <rFont val="Calibri"/>
            <family val="2"/>
            <scheme val="minor"/>
          </rPr>
          <t xml:space="preserve"> </t>
        </r>
        <r>
          <rPr>
            <b/>
            <sz val="11"/>
            <color rgb="FF000000"/>
            <rFont val="Calibri"/>
            <family val="2"/>
            <scheme val="minor"/>
          </rPr>
          <t>und</t>
        </r>
        <r>
          <rPr>
            <sz val="11"/>
            <color rgb="FF000000"/>
            <rFont val="Calibri"/>
            <family val="2"/>
            <scheme val="minor"/>
          </rPr>
          <t xml:space="preserve"> </t>
        </r>
        <r>
          <rPr>
            <b/>
            <sz val="11"/>
            <color rgb="FF000000"/>
            <rFont val="Calibri"/>
            <family val="2"/>
            <scheme val="minor"/>
          </rPr>
          <t>MitfahrerInnen</t>
        </r>
        <r>
          <rPr>
            <sz val="11"/>
            <color rgb="FF000000"/>
            <rFont val="Calibri"/>
            <family val="2"/>
            <scheme val="minor"/>
          </rPr>
          <t xml:space="preserve"> einzugeben, für welche ein</t>
        </r>
        <r>
          <rPr>
            <b/>
            <sz val="11"/>
            <color rgb="FF000000"/>
            <rFont val="Calibri"/>
            <family val="2"/>
            <scheme val="minor"/>
          </rPr>
          <t xml:space="preserve"> privater / extern angemieteter Pkw</t>
        </r>
        <r>
          <rPr>
            <sz val="11"/>
            <color rgb="FF000000"/>
            <rFont val="Calibri"/>
            <family val="2"/>
            <scheme val="minor"/>
          </rPr>
          <t xml:space="preserve"> verwendet wurde (Fuhrpark-Nutzung wird unten gesondert fasst).</t>
        </r>
      </text>
    </comment>
    <comment ref="D102" authorId="0" shapeId="0" xr:uid="{00000000-0006-0000-0200-000018000000}">
      <text>
        <r>
          <rPr>
            <sz val="11"/>
            <color rgb="FF000000"/>
            <rFont val="Calibri"/>
            <family val="2"/>
            <scheme val="minor"/>
          </rPr>
          <t xml:space="preserve">Hier sind bitte die Gesamtkilometer der </t>
        </r>
        <r>
          <rPr>
            <b/>
            <sz val="11"/>
            <color rgb="FF000000"/>
            <rFont val="Calibri"/>
            <family val="2"/>
            <scheme val="minor"/>
          </rPr>
          <t>FahrerInnen</t>
        </r>
        <r>
          <rPr>
            <sz val="11"/>
            <color rgb="FF000000"/>
            <rFont val="Calibri"/>
            <family val="2"/>
            <scheme val="minor"/>
          </rPr>
          <t xml:space="preserve"> </t>
        </r>
        <r>
          <rPr>
            <b/>
            <sz val="11"/>
            <color rgb="FF000000"/>
            <rFont val="Calibri"/>
            <family val="2"/>
            <scheme val="minor"/>
          </rPr>
          <t>und</t>
        </r>
        <r>
          <rPr>
            <sz val="11"/>
            <color rgb="FF000000"/>
            <rFont val="Calibri"/>
            <family val="2"/>
            <scheme val="minor"/>
          </rPr>
          <t xml:space="preserve"> </t>
        </r>
        <r>
          <rPr>
            <b/>
            <sz val="11"/>
            <color rgb="FF000000"/>
            <rFont val="Calibri"/>
            <family val="2"/>
            <scheme val="minor"/>
          </rPr>
          <t>MitfahrerInnen</t>
        </r>
        <r>
          <rPr>
            <sz val="11"/>
            <color rgb="FF000000"/>
            <rFont val="Calibri"/>
            <family val="2"/>
            <scheme val="minor"/>
          </rPr>
          <t xml:space="preserve"> einzugeben, für welche ein</t>
        </r>
        <r>
          <rPr>
            <b/>
            <sz val="11"/>
            <color rgb="FF000000"/>
            <rFont val="Calibri"/>
            <family val="2"/>
            <scheme val="minor"/>
          </rPr>
          <t xml:space="preserve"> privater / extern angemieteter E-Pkw</t>
        </r>
        <r>
          <rPr>
            <sz val="11"/>
            <color rgb="FF000000"/>
            <rFont val="Calibri"/>
            <family val="2"/>
            <scheme val="minor"/>
          </rPr>
          <t xml:space="preserve"> verwendet wurde (Fuhrpark-Nutzung wird unten gesondert fasst).</t>
        </r>
      </text>
    </comment>
    <comment ref="D122" authorId="0" shapeId="0" xr:uid="{00000000-0006-0000-0200-000019000000}">
      <text>
        <r>
          <rPr>
            <sz val="11"/>
            <color rgb="FF000000"/>
            <rFont val="Calibri"/>
            <family val="2"/>
            <scheme val="minor"/>
          </rPr>
          <t>Achtung: Nur Fahrzeugkilometer des eigenen Fuhrparks angeben; keine Fahrzeugkilometer von extern angemieteten oder privaten Fahrzeugen.</t>
        </r>
      </text>
    </comment>
    <comment ref="F122" authorId="0" shapeId="0" xr:uid="{00000000-0006-0000-0200-00001A000000}">
      <text>
        <r>
          <rPr>
            <sz val="11"/>
            <color rgb="FF000000"/>
            <rFont val="Calibri"/>
            <family val="2"/>
            <scheme val="minor"/>
          </rPr>
          <t>Achtung: Auch hier - Sie tragen in Spalte G entweder den "Km"-Wert oder den "Liter"-Wert ein. Auch bei den folgenden Kategorien.</t>
        </r>
      </text>
    </comment>
    <comment ref="F123" authorId="0" shapeId="0" xr:uid="{00000000-0006-0000-0200-00001B000000}">
      <text>
        <r>
          <rPr>
            <sz val="11"/>
            <color rgb="FF000000"/>
            <rFont val="Calibri"/>
            <family val="2"/>
            <scheme val="minor"/>
          </rPr>
          <t>Achtung: Auch hier - Sie tragen in Spalte G entweder den "Km"-Wert oder den "Liter"-Wert ein. Auch bei den folgenden Kategorien.</t>
        </r>
      </text>
    </comment>
    <comment ref="E172" authorId="0" shapeId="0" xr:uid="{00000000-0006-0000-0200-00001C000000}">
      <text>
        <r>
          <rPr>
            <sz val="11"/>
            <color rgb="FF000000"/>
            <rFont val="Calibri"/>
            <family val="2"/>
          </rPr>
          <t>Bitte geben Sie nur die im Bilanzjahr angeschafften Geräte an.</t>
        </r>
      </text>
    </comment>
    <comment ref="E173" authorId="0" shapeId="0" xr:uid="{00000000-0006-0000-0200-00001D000000}">
      <text>
        <r>
          <rPr>
            <sz val="11"/>
            <color rgb="FF000000"/>
            <rFont val="Calibri"/>
            <family val="2"/>
          </rPr>
          <t>Bitte geben Sie nur die im Bilanzjahr angeschafften Geräte an.</t>
        </r>
      </text>
    </comment>
    <comment ref="E174" authorId="0" shapeId="0" xr:uid="{00000000-0006-0000-0200-00001E000000}">
      <text>
        <r>
          <rPr>
            <sz val="11"/>
            <color rgb="FF000000"/>
            <rFont val="Calibri"/>
            <family val="2"/>
          </rPr>
          <t>Bitte geben Sie nur die im Bilanzjahr angeschafften Geräte an.</t>
        </r>
      </text>
    </comment>
    <comment ref="E175" authorId="0" shapeId="0" xr:uid="{00000000-0006-0000-0200-00001F000000}">
      <text>
        <r>
          <rPr>
            <sz val="11"/>
            <color rgb="FF000000"/>
            <rFont val="Calibri"/>
            <family val="2"/>
          </rPr>
          <t>Bitte geben Sie nur die im Bilanzjahr angeschafften Geräte an.</t>
        </r>
      </text>
    </comment>
    <comment ref="E176" authorId="0" shapeId="0" xr:uid="{00000000-0006-0000-0200-000020000000}">
      <text>
        <r>
          <rPr>
            <sz val="11"/>
            <color rgb="FF000000"/>
            <rFont val="Calibri"/>
            <family val="2"/>
          </rPr>
          <t>Bitte geben Sie nur die im Bilanzjahr angeschafften Geräte an.</t>
        </r>
      </text>
    </comment>
    <comment ref="E177" authorId="0" shapeId="0" xr:uid="{00000000-0006-0000-0200-000021000000}">
      <text>
        <r>
          <rPr>
            <sz val="11"/>
            <color rgb="FF000000"/>
            <rFont val="Calibri"/>
            <family val="2"/>
          </rPr>
          <t>Bitte geben Sie nur die im Bilanzjahr angeschafften Geräte an.</t>
        </r>
      </text>
    </comment>
    <comment ref="E178" authorId="0" shapeId="0" xr:uid="{00000000-0006-0000-0200-000022000000}">
      <text>
        <r>
          <rPr>
            <sz val="11"/>
            <color rgb="FF000000"/>
            <rFont val="Calibri"/>
            <family val="2"/>
          </rPr>
          <t>Bitte geben Sie nur die im Bilanzjahr angeschafften Geräte an.</t>
        </r>
      </text>
    </comment>
    <comment ref="E179" authorId="0" shapeId="0" xr:uid="{00000000-0006-0000-0200-000023000000}">
      <text>
        <r>
          <rPr>
            <sz val="11"/>
            <color rgb="FF000000"/>
            <rFont val="Calibri"/>
            <family val="2"/>
          </rPr>
          <t>Bitte geben Sie nur die im Bilanzjahr angeschafften Geräte an.</t>
        </r>
      </text>
    </comment>
    <comment ref="E180" authorId="0" shapeId="0" xr:uid="{00000000-0006-0000-0200-000024000000}">
      <text>
        <r>
          <rPr>
            <sz val="11"/>
            <color rgb="FF000000"/>
            <rFont val="Calibri"/>
            <family val="2"/>
          </rPr>
          <t>Bitte geben Sie nur die im Bilanzjahr angeschafften Geräte an.</t>
        </r>
      </text>
    </comment>
    <comment ref="E181" authorId="0" shapeId="0" xr:uid="{00000000-0006-0000-0200-000025000000}">
      <text>
        <r>
          <rPr>
            <sz val="11"/>
            <color rgb="FF000000"/>
            <rFont val="Calibri"/>
            <family val="2"/>
          </rPr>
          <t>Bitte geben Sie nur die im Bilanzjahr angeschafften Geräte 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DS</author>
  </authors>
  <commentList>
    <comment ref="H2" authorId="0" shapeId="0" xr:uid="{00000000-0006-0000-0300-000001000000}">
      <text>
        <r>
          <rPr>
            <sz val="11"/>
            <color rgb="FF000000"/>
            <rFont val="Calibri"/>
            <family val="2"/>
          </rPr>
          <t>Woher stammen die Daten?</t>
        </r>
      </text>
    </comment>
    <comment ref="I2" authorId="0" shapeId="0" xr:uid="{00000000-0006-0000-0300-000002000000}">
      <text>
        <r>
          <rPr>
            <sz val="11"/>
            <color rgb="FF000000"/>
            <rFont val="Calibri"/>
            <family val="2"/>
          </rPr>
          <t>Wie wurden die Daten weiterbearbeitet? Durch wen?</t>
        </r>
      </text>
    </comment>
    <comment ref="J2" authorId="0" shapeId="0" xr:uid="{00000000-0006-0000-0300-000003000000}">
      <text>
        <r>
          <rPr>
            <sz val="11"/>
            <color rgb="FF000000"/>
            <rFont val="Calibri"/>
            <family val="2"/>
          </rPr>
          <t>Annahmen können anhand anderer Berichte oder durch Rückfragen an das ClimCalc-Team getroffen werden.</t>
        </r>
      </text>
    </comment>
    <comment ref="K2" authorId="0" shapeId="0" xr:uid="{00000000-0006-0000-0300-000004000000}">
      <text>
        <r>
          <rPr>
            <sz val="11"/>
            <color rgb="FF000000"/>
            <rFont val="Calibri"/>
            <family val="2"/>
          </rPr>
          <t>Je mehr Informationen, desto transparenter und nachvollziehbar ist die Bilanzierung. Auch NachfolgerInnen können leichter auf einer guten Dokumentation aufbauen.</t>
        </r>
      </text>
    </comment>
    <comment ref="F3" authorId="0" shapeId="0" xr:uid="{00000000-0006-0000-0300-000005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 xml:space="preserve">eine </t>
        </r>
        <r>
          <rPr>
            <sz val="11"/>
            <color rgb="FF000000"/>
            <rFont val="Calibri"/>
            <family val="2"/>
            <scheme val="minor"/>
          </rPr>
          <t>entsprechende Eingabe in Spalte G existiert, da sonst die Emissionen doppelt gezählt werden.</t>
        </r>
      </text>
    </comment>
    <comment ref="F4" authorId="0" shapeId="0" xr:uid="{00000000-0006-0000-0300-000006000000}">
      <text>
        <r>
          <rPr>
            <sz val="11"/>
            <color rgb="FF000000"/>
            <rFont val="Calibri"/>
            <family val="2"/>
            <scheme val="minor"/>
          </rPr>
          <t>Achtung: Sie tragen in Spalte G entweder den "kWh"-Wert oder den "MWh"-Wert ein. Nicht beides. Gleiches gilt für die folgenden Einträge, wo Sie die Auswahlmöglichkeit haben (auch bei drei Auswahlmöglichkeiten).
Wichtig ist, dass für jede Kategorie in Spalte E, die auf Sie zutrifft, nur eine entsprechende Eingabe in Spalte G existiert, da sonst die Emissionen doppelt gezählt werden.</t>
        </r>
      </text>
    </comment>
    <comment ref="F5" authorId="0" shapeId="0" xr:uid="{00000000-0006-0000-0300-000007000000}">
      <text>
        <r>
          <rPr>
            <sz val="11"/>
            <color rgb="FF000000"/>
            <rFont val="Calibri"/>
            <family val="2"/>
            <scheme val="minor"/>
          </rPr>
          <t xml:space="preserve">Achtung: Sie tragen in Spalte G entweder den "kWh"-Wert oder den "MWh"-Wert ein. Nicht beides. Gleiches gilt für die folgenden Einträge, wo Sie die Auswahlmöglichkeit haben (auch bei drei Auswahlmöglichkeiten).
Wichtig ist, dass für jede Kategorie in Spalte E, die auf Sie zutrifft, nur </t>
        </r>
        <r>
          <rPr>
            <b/>
            <sz val="11"/>
            <color rgb="FF000000"/>
            <rFont val="Calibri"/>
            <family val="2"/>
            <scheme val="minor"/>
          </rPr>
          <t xml:space="preserve">eine </t>
        </r>
        <r>
          <rPr>
            <sz val="11"/>
            <color rgb="FF000000"/>
            <rFont val="Calibri"/>
            <family val="2"/>
            <scheme val="minor"/>
          </rPr>
          <t>entsprechende Eingabe in Spalte G existiert, da sonst die Emissionen doppelt gezählt werden.</t>
        </r>
      </text>
    </comment>
    <comment ref="F6" authorId="0" shapeId="0" xr:uid="{00000000-0006-0000-0300-000008000000}">
      <text>
        <r>
          <rPr>
            <sz val="11"/>
            <color rgb="FF000000"/>
            <rFont val="Calibri"/>
            <family val="2"/>
            <scheme val="minor"/>
          </rPr>
          <t>Achtung: Sie tragen in Spalte G entweder den "kWh"-Wert oder den "MWh"-Wert ein. Nicht beides. Gleiches gilt für die folgenden Einträge, wo Sie die Auswahlmöglichkeit haben (auch bei drei Auswahlmöglichkeiten).
Wichtig ist, dass für jede Kategorie in Spalte E, die auf Sie zutrifft, nur eine entsprechende Eingabe in Spalte G existiert, da sonst die Emissionen doppelt gezählt werden.</t>
        </r>
      </text>
    </comment>
    <comment ref="D7" authorId="0" shapeId="0" xr:uid="{00000000-0006-0000-0300-000009000000}">
      <text>
        <r>
          <rPr>
            <sz val="11"/>
            <color rgb="FF000000"/>
            <rFont val="Calibri"/>
            <family val="2"/>
          </rPr>
          <t>Achtung: Bitte nur Brennstoffe angeben, die direkt am Standort verbrannt werden (nicht Fernwärme).</t>
        </r>
      </text>
    </comment>
    <comment ref="D10" authorId="0" shapeId="0" xr:uid="{00000000-0006-0000-0300-00000A000000}">
      <text>
        <r>
          <rPr>
            <sz val="11"/>
            <color rgb="FF000000"/>
            <rFont val="Calibri"/>
            <family val="2"/>
          </rPr>
          <t>Achtung: Bitte nur Brennstoffe angeben, die direkt am Standort verbrannt werden (nicht Fernwärme).</t>
        </r>
      </text>
    </comment>
    <comment ref="D14" authorId="0" shapeId="0" xr:uid="{00000000-0006-0000-0300-00000B000000}">
      <text>
        <r>
          <rPr>
            <sz val="11"/>
            <color rgb="FF000000"/>
            <rFont val="Calibri"/>
            <family val="2"/>
          </rPr>
          <t>Achtung: Bitte nur Brennstoffe angeben, die direkt am Standort verbrannt werden (nicht Fernwärme).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DS</author>
  </authors>
  <commentList>
    <comment ref="N16" authorId="0" shapeId="0" xr:uid="{00000000-0006-0000-0700-000001000000}">
      <text>
        <r>
          <rPr>
            <sz val="11"/>
            <color rgb="FF000000"/>
            <rFont val="Calibri"/>
            <family val="2"/>
            <scheme val="minor"/>
          </rPr>
          <t xml:space="preserve">Achtung: Damit dieser Wert stimmt, muss der Wärmebedarf im Arbeitsblatt "Eingabe_Daten" </t>
        </r>
        <r>
          <rPr>
            <i/>
            <sz val="11"/>
            <color rgb="FF000000"/>
            <rFont val="Calibri"/>
            <family val="2"/>
            <scheme val="minor"/>
          </rPr>
          <t>in kWh</t>
        </r>
        <r>
          <rPr>
            <sz val="11"/>
            <color rgb="FF000000"/>
            <rFont val="Calibri"/>
            <family val="2"/>
            <scheme val="minor"/>
          </rPr>
          <t xml:space="preserve"> angegeben werden (nicht in MWh oder Kubikmetern)!</t>
        </r>
      </text>
    </comment>
  </commentList>
</comments>
</file>

<file path=xl/sharedStrings.xml><?xml version="1.0" encoding="utf-8"?>
<sst xmlns="http://schemas.openxmlformats.org/spreadsheetml/2006/main" count="2987" uniqueCount="315">
  <si>
    <t>Eingabe Stammdaten</t>
  </si>
  <si>
    <t>Kerndaten</t>
  </si>
  <si>
    <t>Name der Universität / Hochschule</t>
  </si>
  <si>
    <t>Adresse</t>
  </si>
  <si>
    <t>Für die Bilanz zuständige Stelle</t>
  </si>
  <si>
    <t>BilanzverantwortlicheR</t>
  </si>
  <si>
    <t>Weitere Kontaktpersonen</t>
  </si>
  <si>
    <t>Anzahl der MitarbeiterInnen</t>
  </si>
  <si>
    <t>Anzahl der Vollzeitäquivalente</t>
  </si>
  <si>
    <t>Anzahl der Studierenden</t>
  </si>
  <si>
    <t>Netto-Nutzfläche der Gebäude</t>
  </si>
  <si>
    <t>Kommentare</t>
  </si>
  <si>
    <t>Systemgrenzen</t>
  </si>
  <si>
    <t>Miteinbezogene Stellen zur Erstellung der Bilanz</t>
  </si>
  <si>
    <t>Mobilitätserhebung</t>
  </si>
  <si>
    <t>Dienstreisenerhebung</t>
  </si>
  <si>
    <t>Dokumentation der Schritte zur Erstellung der Bilanz</t>
  </si>
  <si>
    <t>Maßnahmen zur Senkung der Treibhausgas-emissionen</t>
  </si>
  <si>
    <t>Maßnahme 1</t>
  </si>
  <si>
    <t>Maßnahme 2</t>
  </si>
  <si>
    <t>Maßnahme 3</t>
  </si>
  <si>
    <t>Maßnahme 4</t>
  </si>
  <si>
    <t>Maßnahme 5</t>
  </si>
  <si>
    <t>Maßnahme 6</t>
  </si>
  <si>
    <t>Maßnahme 7</t>
  </si>
  <si>
    <t>Maßnahme 8</t>
  </si>
  <si>
    <t>Maßnahme 9</t>
  </si>
  <si>
    <t>Maßnahme 10</t>
  </si>
  <si>
    <t>Maßnahme 11</t>
  </si>
  <si>
    <t>Maßnahme 12</t>
  </si>
  <si>
    <t>DOKUMENTATION</t>
  </si>
  <si>
    <t>Dateneingabe Hauptmodul</t>
  </si>
  <si>
    <t>Einheit</t>
  </si>
  <si>
    <t>Datenquelle (Organisationseinheit, Ansprechperson, Rechnung)</t>
  </si>
  <si>
    <t>Weiterverarbeitung
(Kurze Beschreibung)</t>
  </si>
  <si>
    <t>Getätigte Annahmen
(wenn Primärdaten nicht verfügbar)</t>
  </si>
  <si>
    <t>Sonstige Anmerkungen</t>
  </si>
  <si>
    <t>Energie-einsatz</t>
  </si>
  <si>
    <t>Strom</t>
  </si>
  <si>
    <t>Stromverbrauch</t>
  </si>
  <si>
    <r>
      <rPr>
        <b/>
        <sz val="11"/>
        <color rgb="FF000000"/>
        <rFont val="Calibri"/>
        <family val="2"/>
      </rPr>
      <t>mit</t>
    </r>
    <r>
      <rPr>
        <sz val="11"/>
        <color rgb="FF000000"/>
        <rFont val="Calibri"/>
        <family val="2"/>
      </rPr>
      <t xml:space="preserve"> Zertifizierung nach Umweltzeichen RL UZ 46</t>
    </r>
  </si>
  <si>
    <t>kWh</t>
  </si>
  <si>
    <t>MWh</t>
  </si>
  <si>
    <r>
      <rPr>
        <b/>
        <sz val="11"/>
        <rFont val="Calibri"/>
        <family val="2"/>
      </rPr>
      <t xml:space="preserve">ohne </t>
    </r>
    <r>
      <rPr>
        <sz val="11"/>
        <rFont val="Calibri"/>
        <family val="2"/>
      </rPr>
      <t xml:space="preserve"> Zertifizierung nach Umweltzeichen RL UZ 46</t>
    </r>
  </si>
  <si>
    <t xml:space="preserve">PV Strom Eigenverbrauch </t>
  </si>
  <si>
    <t>Wärme</t>
  </si>
  <si>
    <t>Erdgasverbrauch Wärme</t>
  </si>
  <si>
    <t>kWh (Heizwert)</t>
  </si>
  <si>
    <t>kWh (Brennwert)</t>
  </si>
  <si>
    <t>Nm³</t>
  </si>
  <si>
    <t>Heizölverbrauch Wärme</t>
  </si>
  <si>
    <t>Heizöl extra leicht (EL)</t>
  </si>
  <si>
    <t>Liter</t>
  </si>
  <si>
    <t>Heizöl leicht</t>
  </si>
  <si>
    <t>Kohleverbrauch Wärme</t>
  </si>
  <si>
    <t>kg</t>
  </si>
  <si>
    <t>Biomasse</t>
  </si>
  <si>
    <t>Hackschnitzel</t>
  </si>
  <si>
    <t>fm</t>
  </si>
  <si>
    <t>Fernwärme</t>
  </si>
  <si>
    <t>Wien Energie Vertrieb GmbH &amp; CO KG</t>
  </si>
  <si>
    <t>Wien</t>
  </si>
  <si>
    <t xml:space="preserve">kWh </t>
  </si>
  <si>
    <t>EVN Energievertrieb GmbH &amp; Co KG</t>
  </si>
  <si>
    <t>Wr. Neustadt</t>
  </si>
  <si>
    <t>Krems</t>
  </si>
  <si>
    <t>Fernwärme St.Pölten GmbH</t>
  </si>
  <si>
    <t>St. Pölten</t>
  </si>
  <si>
    <t>Fernwärme Tulln</t>
  </si>
  <si>
    <t>Tulln</t>
  </si>
  <si>
    <t>Energie Burgenland AG</t>
  </si>
  <si>
    <t>Eisenstadt</t>
  </si>
  <si>
    <t>Linz Strom Vertrieb GmbH &amp; Co KG</t>
  </si>
  <si>
    <t>Linz</t>
  </si>
  <si>
    <t>Wels Strom GmbH</t>
  </si>
  <si>
    <t>Wels</t>
  </si>
  <si>
    <t>Fernwärme Steyr GmbH</t>
  </si>
  <si>
    <t>Steyr</t>
  </si>
  <si>
    <t>Salzburg AG</t>
  </si>
  <si>
    <t>Salzburg</t>
  </si>
  <si>
    <t>Stadtwerke Hall in Tirol</t>
  </si>
  <si>
    <t>Hall/Tirol</t>
  </si>
  <si>
    <t xml:space="preserve">Stadtwerke Kufstein </t>
  </si>
  <si>
    <t>Kufstein</t>
  </si>
  <si>
    <t xml:space="preserve">TIGAS-Erdgas Tirol GmbH </t>
  </si>
  <si>
    <t>Innsbruck</t>
  </si>
  <si>
    <t>Stadtwerke Feldkrich</t>
  </si>
  <si>
    <t>Feldkrich</t>
  </si>
  <si>
    <t>Stadtwerke Klagenfurt AG</t>
  </si>
  <si>
    <t>Klagenfurt</t>
  </si>
  <si>
    <t xml:space="preserve">KELAG Kärntner Elektrizitäts-Aktiengesellschaft </t>
  </si>
  <si>
    <t>Spittal/Drau</t>
  </si>
  <si>
    <t>Villach</t>
  </si>
  <si>
    <t>Energie Graz AG</t>
  </si>
  <si>
    <t>Graz</t>
  </si>
  <si>
    <t>Stadtewerke Kapfenberg</t>
  </si>
  <si>
    <t>Kapfenberg</t>
  </si>
  <si>
    <t>Bad Gleichberger Naturwärme GmbH</t>
  </si>
  <si>
    <t>Bad Gleichenberg</t>
  </si>
  <si>
    <t>Stadtwerke Leoben</t>
  </si>
  <si>
    <t>Leoben</t>
  </si>
  <si>
    <t>Fernwärme-Mix</t>
  </si>
  <si>
    <t>Fernkälte</t>
  </si>
  <si>
    <t>Lieferant Wien Energie</t>
  </si>
  <si>
    <t>Lieferant Linz AG</t>
  </si>
  <si>
    <t>Fernkälte-Mix</t>
  </si>
  <si>
    <t>Dampferzeugung</t>
  </si>
  <si>
    <t>Erdgasverbrauch Dampf</t>
  </si>
  <si>
    <t>Heizölverbrauch Dampf</t>
  </si>
  <si>
    <t>Kohleverbrauch Dampf</t>
  </si>
  <si>
    <t>Sonstige Treibstoffeinsätze</t>
  </si>
  <si>
    <t>Diesel</t>
  </si>
  <si>
    <t>Benzin (inkl. Geräte mit Zweitaktgemisch)</t>
  </si>
  <si>
    <t>Erdgas / CNG (compressed natural gas)</t>
  </si>
  <si>
    <t>Mobilität</t>
  </si>
  <si>
    <t>Dienstreisen</t>
  </si>
  <si>
    <t>Pkw</t>
  </si>
  <si>
    <t>Fahrzeugkilometer</t>
  </si>
  <si>
    <t>E-Pkw</t>
  </si>
  <si>
    <t>Bahn</t>
  </si>
  <si>
    <t>Personenkilometer</t>
  </si>
  <si>
    <t>Fernbus</t>
  </si>
  <si>
    <t>Flugzeug</t>
  </si>
  <si>
    <t>Kurzstreckenflug ( ≤ 750 km)</t>
  </si>
  <si>
    <t>Langstreckenflug (&gt; 750 km)</t>
  </si>
  <si>
    <t>Pendeln (Bedienstete)</t>
  </si>
  <si>
    <t>Motorisiertes Zweirad</t>
  </si>
  <si>
    <t>Öffentliche Verkehrsmittel</t>
  </si>
  <si>
    <t>ÖV - Bahn</t>
  </si>
  <si>
    <t>ÖV - Linienbus</t>
  </si>
  <si>
    <t>ÖV - U-Bahn</t>
  </si>
  <si>
    <t>ÖV - Straßenbahn</t>
  </si>
  <si>
    <t>ÖV -MIX inkl. U-Bahn</t>
  </si>
  <si>
    <t>ÖV -MIX exkl. U-Bahn</t>
  </si>
  <si>
    <t>Pendeln (Studierende)</t>
  </si>
  <si>
    <t>Auslandsaufenthalte Bedienstete (Outgoing)</t>
  </si>
  <si>
    <t>Auslandsaufenthalte (Studierende-Outgoing)</t>
  </si>
  <si>
    <t>Eigenfuhrpark</t>
  </si>
  <si>
    <t>Benzin</t>
  </si>
  <si>
    <t>ohne Kenntnis über Treibstoffart</t>
  </si>
  <si>
    <t>Erdgas (CNG)</t>
  </si>
  <si>
    <t>Nutzfahrzeuge</t>
  </si>
  <si>
    <t>Leichte Nutzfahrzeuge (&lt;3,5t)-Diesel</t>
  </si>
  <si>
    <t>Traktoren -Diesel</t>
  </si>
  <si>
    <t>Betriebsstunden</t>
  </si>
  <si>
    <t>Fahrrad</t>
  </si>
  <si>
    <t>km</t>
  </si>
  <si>
    <t>E-Fahrrad</t>
  </si>
  <si>
    <t>E-Moped</t>
  </si>
  <si>
    <t>Material-einsatz</t>
  </si>
  <si>
    <t>Papier</t>
  </si>
  <si>
    <t>Kopierpapier</t>
  </si>
  <si>
    <t>Hygienepapier</t>
  </si>
  <si>
    <t>Toilettenpapier</t>
  </si>
  <si>
    <t>Papierhandtücher</t>
  </si>
  <si>
    <t>Druckerzeugnisse</t>
  </si>
  <si>
    <t xml:space="preserve">Kältemittel </t>
  </si>
  <si>
    <t>R22</t>
  </si>
  <si>
    <t>R401a</t>
  </si>
  <si>
    <t>R152a</t>
  </si>
  <si>
    <t>R124</t>
  </si>
  <si>
    <t>DI 36</t>
  </si>
  <si>
    <t>R600</t>
  </si>
  <si>
    <t>R134a</t>
  </si>
  <si>
    <t>R410A</t>
  </si>
  <si>
    <t>R32</t>
  </si>
  <si>
    <t>R125</t>
  </si>
  <si>
    <t>R407c</t>
  </si>
  <si>
    <t>R413A</t>
  </si>
  <si>
    <t>R218</t>
  </si>
  <si>
    <t>R600a</t>
  </si>
  <si>
    <t>R422D</t>
  </si>
  <si>
    <t>DI44</t>
  </si>
  <si>
    <t>R143A</t>
  </si>
  <si>
    <t>R290</t>
  </si>
  <si>
    <t>R402a</t>
  </si>
  <si>
    <t>R402B</t>
  </si>
  <si>
    <t>R401B</t>
  </si>
  <si>
    <t>R507</t>
  </si>
  <si>
    <t>R12</t>
  </si>
  <si>
    <t>R502</t>
  </si>
  <si>
    <t>R744</t>
  </si>
  <si>
    <t>R417A</t>
  </si>
  <si>
    <t>R115</t>
  </si>
  <si>
    <t>R404a</t>
  </si>
  <si>
    <t>R449A</t>
  </si>
  <si>
    <t>R407F</t>
  </si>
  <si>
    <t>R452a</t>
  </si>
  <si>
    <t>IT-Geräte</t>
  </si>
  <si>
    <t>Eigene Geräte</t>
  </si>
  <si>
    <t>Multifunktionsgeräte (Netzwerkdrucker pro 10-30 Personen)</t>
  </si>
  <si>
    <t>Stück</t>
  </si>
  <si>
    <t>Druckerpatrone/Toner Multifunktiongeräte</t>
  </si>
  <si>
    <t>Laserdrucker und Tintenstrahldrucker</t>
  </si>
  <si>
    <t>Druckerpatrone/Toner Laserdrucker und Tintenstrahldrucker</t>
  </si>
  <si>
    <t>Notebooks</t>
  </si>
  <si>
    <t>Desktop-PCs</t>
  </si>
  <si>
    <t>Bildschirme</t>
  </si>
  <si>
    <t>Beamer</t>
  </si>
  <si>
    <t>Interne Server (Anzahl der Einzelcomputer im Serversystem)</t>
  </si>
  <si>
    <t>Mobiltelefone</t>
  </si>
  <si>
    <t>Dateneingabe Zusatzmodul Mensa</t>
  </si>
  <si>
    <r>
      <rPr>
        <b/>
        <sz val="16"/>
        <rFont val="Calibri"/>
        <family val="2"/>
      </rPr>
      <t xml:space="preserve">Energie-einsatz 
</t>
    </r>
    <r>
      <rPr>
        <sz val="16"/>
        <rFont val="Calibri"/>
        <family val="2"/>
      </rPr>
      <t xml:space="preserve">(nur für Mensa)
</t>
    </r>
  </si>
  <si>
    <r>
      <rPr>
        <b/>
        <sz val="16"/>
        <color rgb="FF000000"/>
        <rFont val="Calibri"/>
        <family val="2"/>
      </rPr>
      <t xml:space="preserve">Material-einsatz 
</t>
    </r>
    <r>
      <rPr>
        <sz val="16"/>
        <color rgb="FF000000"/>
        <rFont val="Calibri"/>
        <family val="2"/>
      </rPr>
      <t>(nur für Mensa)</t>
    </r>
  </si>
  <si>
    <t>Lebensmittel</t>
  </si>
  <si>
    <t>Rindfleisch</t>
  </si>
  <si>
    <t>Schweinefleisch (ausschließlich Österreich)</t>
  </si>
  <si>
    <t>Schweinefleisch (Österreich und international)</t>
  </si>
  <si>
    <t>Geflügelfleisch (ausschließlich Österreich</t>
  </si>
  <si>
    <t>Geflügelfleisch (Österreich und international)</t>
  </si>
  <si>
    <t>Fisch</t>
  </si>
  <si>
    <t>Fette &amp; Öle</t>
  </si>
  <si>
    <t>EMISSIONSFAKTOREN</t>
  </si>
  <si>
    <t>Gesamt</t>
  </si>
  <si>
    <t>Scope 1</t>
  </si>
  <si>
    <t>Scope 2</t>
  </si>
  <si>
    <t>Scope 3</t>
  </si>
  <si>
    <t>direkte Emissionen</t>
  </si>
  <si>
    <t>vorgelagerte Emissionen</t>
  </si>
  <si>
    <t>Quelle des Emissionsfaktors</t>
  </si>
  <si>
    <t>g/kWh</t>
  </si>
  <si>
    <t>Umweltbundesamt (Gemis)</t>
  </si>
  <si>
    <t>g/MWh</t>
  </si>
  <si>
    <t>g/m³</t>
  </si>
  <si>
    <t xml:space="preserve">l </t>
  </si>
  <si>
    <t>g/l</t>
  </si>
  <si>
    <t>g/kg</t>
  </si>
  <si>
    <t>g/fm</t>
  </si>
  <si>
    <t>m³</t>
  </si>
  <si>
    <t>Pkm</t>
  </si>
  <si>
    <t>g/Pkm</t>
  </si>
  <si>
    <t>Auslandsenthalte Bedienstete (Outgoing)</t>
  </si>
  <si>
    <t>Fz-km</t>
  </si>
  <si>
    <t>g/Fzkm</t>
  </si>
  <si>
    <t>g / l</t>
  </si>
  <si>
    <t>g / kg</t>
  </si>
  <si>
    <t>g/Betriebsstunde</t>
  </si>
  <si>
    <t>g/km</t>
  </si>
  <si>
    <t>Umweltbundesamt (ecoinvent)</t>
  </si>
  <si>
    <t>Umweltbundesamt, IPCC 2007</t>
  </si>
  <si>
    <t>Umweltbundesamt (eigene Recherche)</t>
  </si>
  <si>
    <t>Multifunktionsgeräte (Netzwerkdrucker/10-30 Pers)</t>
  </si>
  <si>
    <t>Stk</t>
  </si>
  <si>
    <t>g/stk</t>
  </si>
  <si>
    <t>Umweltbundesamt (eigene Modellierung)</t>
  </si>
  <si>
    <t>X</t>
  </si>
  <si>
    <t>EMISSIONSFAKTOREN Mensa / Kantine</t>
  </si>
  <si>
    <t>Energie-einsatz 
(nur für Mensa)</t>
  </si>
  <si>
    <t>g/m3</t>
  </si>
  <si>
    <t>Material-einsatz 
(nur für Mensa)</t>
  </si>
  <si>
    <t>Rindfleisch (Österreich)</t>
  </si>
  <si>
    <t>Zamecnik et al. (2021), FiBL Österreich 2023</t>
  </si>
  <si>
    <t xml:space="preserve"> FiBL Österreich 2023</t>
  </si>
  <si>
    <t>Vollzitate:</t>
  </si>
  <si>
    <t>Zamecnik G., Schweiger S., Himmelfreundpointner E., Schlatzer M., Lindenthal T. (2021): Klimaschutz und Ernährung – Darstellung und Reduktionsmöglichkeiten der Treibhausgasemissionen von verschiedenen Lebensmitteln und Ernährungsstilen. Endbericht. Forschungsinstitut für biologischen Landbau (FiBL) Wien.</t>
  </si>
  <si>
    <t>Spezifische Emissionsfaktoren</t>
  </si>
  <si>
    <t>Flugzeug 2019</t>
  </si>
  <si>
    <t>Flugzeug 2020</t>
  </si>
  <si>
    <t>Bahn 2019</t>
  </si>
  <si>
    <t>Bahn 2020</t>
  </si>
  <si>
    <t>Bus 2019</t>
  </si>
  <si>
    <t>Bus 2020</t>
  </si>
  <si>
    <r>
      <rPr>
        <sz val="20"/>
        <color rgb="FFFFFFFF"/>
        <rFont val="Calibri"/>
        <family val="2"/>
      </rPr>
      <t>Zusammenfassung der Berechnungsergebnisse nach Kategorien (in kg CO</t>
    </r>
    <r>
      <rPr>
        <vertAlign val="subscript"/>
        <sz val="20"/>
        <color rgb="FFFFFFFF"/>
        <rFont val="Calibri"/>
        <family val="2"/>
      </rPr>
      <t>2</t>
    </r>
    <r>
      <rPr>
        <sz val="20"/>
        <color rgb="FFFFFFFF"/>
        <rFont val="Calibri"/>
        <family val="2"/>
      </rPr>
      <t>-Äquivalenten)</t>
    </r>
  </si>
  <si>
    <t>Energieeinsatz</t>
  </si>
  <si>
    <t>TEILSUMME Energie</t>
  </si>
  <si>
    <t>Fuhrpark</t>
  </si>
  <si>
    <t>TEILSUMME Mobilität</t>
  </si>
  <si>
    <t>Materialeinsatz</t>
  </si>
  <si>
    <t>TEILSUMME Material</t>
  </si>
  <si>
    <r>
      <rPr>
        <b/>
        <sz val="14"/>
        <color rgb="FF000000"/>
        <rFont val="Calibri"/>
        <family val="2"/>
      </rPr>
      <t>Hauptmodul GESAMT (kg CO</t>
    </r>
    <r>
      <rPr>
        <b/>
        <vertAlign val="subscript"/>
        <sz val="14"/>
        <color rgb="FF000000"/>
        <rFont val="Calibri"/>
        <family val="2"/>
      </rPr>
      <t>2</t>
    </r>
    <r>
      <rPr>
        <b/>
        <sz val="14"/>
        <color rgb="FF000000"/>
        <rFont val="Calibri"/>
        <family val="2"/>
      </rPr>
      <t xml:space="preserve"> eq.)</t>
    </r>
  </si>
  <si>
    <t>Zusatzmodul Mensa</t>
  </si>
  <si>
    <t>TEILSUMME Mensa</t>
  </si>
  <si>
    <r>
      <rPr>
        <b/>
        <sz val="14"/>
        <color rgb="FF000000"/>
        <rFont val="Calibri"/>
        <family val="2"/>
      </rPr>
      <t>Hauptmodul und Zusatzmodul GESAMT (kg CO</t>
    </r>
    <r>
      <rPr>
        <b/>
        <vertAlign val="subscript"/>
        <sz val="14"/>
        <color rgb="FF000000"/>
        <rFont val="Calibri"/>
        <family val="2"/>
      </rPr>
      <t>2</t>
    </r>
    <r>
      <rPr>
        <b/>
        <sz val="14"/>
        <color rgb="FF000000"/>
        <rFont val="Calibri"/>
        <family val="2"/>
      </rPr>
      <t xml:space="preserve"> eq.)</t>
    </r>
  </si>
  <si>
    <r>
      <rPr>
        <sz val="20"/>
        <color rgb="FFFFFFFF"/>
        <rFont val="Calibri"/>
        <family val="2"/>
      </rPr>
      <t>Zusammenfassung der Berechnungsergebnisse nach Scope-Ebenen (in kg CO</t>
    </r>
    <r>
      <rPr>
        <vertAlign val="subscript"/>
        <sz val="20"/>
        <color rgb="FFFFFFFF"/>
        <rFont val="Calibri"/>
        <family val="2"/>
      </rPr>
      <t>2</t>
    </r>
    <r>
      <rPr>
        <sz val="20"/>
        <color rgb="FFFFFFFF"/>
        <rFont val="Calibri"/>
        <family val="2"/>
      </rPr>
      <t>-Äquivalenten)</t>
    </r>
  </si>
  <si>
    <t>Hauptmodul</t>
  </si>
  <si>
    <r>
      <rPr>
        <b/>
        <sz val="14"/>
        <color rgb="FF000000"/>
        <rFont val="Calibri"/>
        <family val="2"/>
      </rPr>
      <t>Summe Hauptmodul                                       (kg CO</t>
    </r>
    <r>
      <rPr>
        <b/>
        <vertAlign val="subscript"/>
        <sz val="14"/>
        <color rgb="FF000000"/>
        <rFont val="Calibri"/>
        <family val="2"/>
      </rPr>
      <t>2</t>
    </r>
    <r>
      <rPr>
        <b/>
        <sz val="14"/>
        <color rgb="FF000000"/>
        <rFont val="Calibri"/>
        <family val="2"/>
      </rPr>
      <t xml:space="preserve"> eq.)</t>
    </r>
  </si>
  <si>
    <r>
      <rPr>
        <b/>
        <sz val="14"/>
        <color rgb="FF000000"/>
        <rFont val="Calibri"/>
        <family val="2"/>
      </rPr>
      <t>Summe Hauptmodul + Zusatzmodul          (kg CO</t>
    </r>
    <r>
      <rPr>
        <b/>
        <vertAlign val="subscript"/>
        <sz val="14"/>
        <color rgb="FF000000"/>
        <rFont val="Calibri"/>
        <family val="2"/>
      </rPr>
      <t>2</t>
    </r>
    <r>
      <rPr>
        <b/>
        <sz val="14"/>
        <color rgb="FF000000"/>
        <rFont val="Calibri"/>
        <family val="2"/>
      </rPr>
      <t xml:space="preserve"> eq.)</t>
    </r>
  </si>
  <si>
    <t>Auswertung nach den Kategorien Energieeinsatz, Mobilität, Materialeinsatz</t>
  </si>
  <si>
    <t>Auswertung nach den Scope-Ebenen des Greenhouse Gas Protocol Standards</t>
  </si>
  <si>
    <t>Hinweis: Nur bei vollständig ausgefüllten Stammdaten sind die Kennzahlenergebnisse errechenbar.</t>
  </si>
  <si>
    <t>Gesamtemissionen / Anzahl Bedienstete (Vollzeitäquivalente)</t>
  </si>
  <si>
    <r>
      <rPr>
        <sz val="14"/>
        <color rgb="FF000000"/>
        <rFont val="Calibri"/>
        <family val="2"/>
      </rPr>
      <t>t CO</t>
    </r>
    <r>
      <rPr>
        <vertAlign val="subscript"/>
        <sz val="14"/>
        <color rgb="FF000000"/>
        <rFont val="Calibri"/>
        <family val="2"/>
      </rPr>
      <t>2</t>
    </r>
    <r>
      <rPr>
        <sz val="14"/>
        <color rgb="FF000000"/>
        <rFont val="Calibri"/>
        <family val="2"/>
      </rPr>
      <t>eq pro VZÄ</t>
    </r>
  </si>
  <si>
    <t>Gesamtemissionen / Anzahl StudentInnen</t>
  </si>
  <si>
    <t>Scope 3*</t>
  </si>
  <si>
    <r>
      <rPr>
        <sz val="14"/>
        <color rgb="FF000000"/>
        <rFont val="Calibri"/>
        <family val="2"/>
      </rPr>
      <t>t CO</t>
    </r>
    <r>
      <rPr>
        <vertAlign val="subscript"/>
        <sz val="14"/>
        <color rgb="FF000000"/>
        <rFont val="Calibri"/>
        <family val="2"/>
      </rPr>
      <t>2</t>
    </r>
    <r>
      <rPr>
        <sz val="14"/>
        <color rgb="FF000000"/>
        <rFont val="Calibri"/>
        <family val="2"/>
      </rPr>
      <t>eq pro StudentIn</t>
    </r>
  </si>
  <si>
    <t>Hauptmodul gesamt</t>
  </si>
  <si>
    <t>* inkl. Zusatzmodul Mensa</t>
  </si>
  <si>
    <t>Gesamtemissionen / Anzahl StudentInnen + Bedienstete (absolute Anzahl, nicht Vollzeitäquivalente)</t>
  </si>
  <si>
    <t>Hauptmodul &amp; Zusatzmodul</t>
  </si>
  <si>
    <r>
      <rPr>
        <sz val="14"/>
        <color rgb="FF000000"/>
        <rFont val="Calibri"/>
        <family val="2"/>
      </rPr>
      <t>t CO</t>
    </r>
    <r>
      <rPr>
        <vertAlign val="subscript"/>
        <sz val="14"/>
        <color rgb="FF000000"/>
        <rFont val="Calibri"/>
        <family val="2"/>
      </rPr>
      <t>2</t>
    </r>
    <r>
      <rPr>
        <sz val="14"/>
        <color rgb="FF000000"/>
        <rFont val="Calibri"/>
        <family val="2"/>
      </rPr>
      <t>eq pro Person</t>
    </r>
  </si>
  <si>
    <t>Wärmebedarf / Nettogeschoßfläche (m²)</t>
  </si>
  <si>
    <r>
      <rPr>
        <sz val="14"/>
        <color rgb="FF000000"/>
        <rFont val="Calibri"/>
        <family val="2"/>
      </rPr>
      <t>kWh pro m</t>
    </r>
    <r>
      <rPr>
        <vertAlign val="superscript"/>
        <sz val="14"/>
        <color rgb="FF000000"/>
        <rFont val="Calibri"/>
        <family val="2"/>
      </rPr>
      <t>2</t>
    </r>
  </si>
  <si>
    <t>Stromverbrauch / Anzahl Bedienstete (Vollzeitäquivalente)</t>
  </si>
  <si>
    <t>kWh pro VZÄ</t>
  </si>
  <si>
    <r>
      <rPr>
        <sz val="20"/>
        <color rgb="FFFFFFFF"/>
        <rFont val="Calibri"/>
        <family val="2"/>
      </rPr>
      <t>Berechnungsergebnisse nach Kategorien (in kg CO</t>
    </r>
    <r>
      <rPr>
        <vertAlign val="subscript"/>
        <sz val="20"/>
        <color rgb="FFFFFFFF"/>
        <rFont val="Calibri"/>
        <family val="2"/>
      </rPr>
      <t>2</t>
    </r>
    <r>
      <rPr>
        <sz val="20"/>
        <color rgb="FFFFFFFF"/>
        <rFont val="Calibri"/>
        <family val="2"/>
      </rPr>
      <t>-Äquivalente)</t>
    </r>
  </si>
  <si>
    <t>ZWISCHENSUMME (Hauptmodul)</t>
  </si>
  <si>
    <t>ZWISCHENSUMME (Zusatzmodul Mensa)</t>
  </si>
  <si>
    <t>SUMME (Hauptmodul und Zusatzmodul Mensa)</t>
  </si>
  <si>
    <r>
      <rPr>
        <sz val="20"/>
        <color rgb="FFFFFFFF"/>
        <rFont val="Calibri"/>
        <family val="2"/>
      </rPr>
      <t>Berechnungsergebnisse nach Scope Ebenen (in kg CO</t>
    </r>
    <r>
      <rPr>
        <vertAlign val="subscript"/>
        <sz val="20"/>
        <color rgb="FFFFFFFF"/>
        <rFont val="Calibri"/>
        <family val="2"/>
      </rPr>
      <t>2</t>
    </r>
    <r>
      <rPr>
        <sz val="20"/>
        <color rgb="FFFFFFFF"/>
        <rFont val="Calibri"/>
        <family val="2"/>
      </rPr>
      <t>-Äquivalente)</t>
    </r>
  </si>
  <si>
    <t>Energie-einsatz 
(nur für Mensa / Kantine)</t>
  </si>
  <si>
    <t>Material-einsatz 
(nur für Mensa / Kantine)</t>
  </si>
  <si>
    <t>← Bitte wählen Sie ein Jahr, für das die Bilanz erstellt werden soll. Sie haben mit diesem Tool die Möglichkeit, das Jahr 2020 final zu bilanzieren, sowie die Jahre 2021 und 2022 vorläufig – bis die finalen Tools erscheinen.</t>
  </si>
  <si>
    <r>
      <t xml:space="preserve">Kennzahlen </t>
    </r>
    <r>
      <rPr>
        <b/>
        <sz val="12"/>
        <rFont val="Calibri"/>
        <family val="2"/>
      </rPr>
      <t>Stichtag 01.01. des Bilanzjahres</t>
    </r>
  </si>
  <si>
    <t>FiBL Österreich (2023): CO2-Bilanzen von 500 österreichischen biologischen und konventionellen Lebensmittel sowie CO2-Emissionsfaktoren von internationalen Lebensmitteln. Forschungsinstitut für biologischen Landbau (FiBL) Wien, unveröffentlicht, FiBL-Datenbank.</t>
  </si>
  <si>
    <t>Ergebnisse nach Kategorien</t>
  </si>
  <si>
    <t>Ergebnisse nach Scope-Ebenen</t>
  </si>
  <si>
    <t>Kennzahlen</t>
  </si>
  <si>
    <t>Emissionen in Relation zu Anzahl StudentInnen, Bediensteten, Nutzfläche etc.</t>
  </si>
  <si>
    <r>
      <t xml:space="preserve">Tab.1: </t>
    </r>
    <r>
      <rPr>
        <sz val="11"/>
        <color rgb="FF000000"/>
        <rFont val="Calibri"/>
        <family val="2"/>
      </rPr>
      <t>THG-Emissionen im Bilanzierungsjahr nach Kategorie (in t CO2 eq.)</t>
    </r>
  </si>
  <si>
    <r>
      <t xml:space="preserve">Tab.2: </t>
    </r>
    <r>
      <rPr>
        <sz val="11"/>
        <color rgb="FF000000"/>
        <rFont val="Calibri"/>
        <family val="2"/>
      </rPr>
      <t>THG-Emissionen im Bilanzierungsjahr nach Scope-Ebenen (in t CO</t>
    </r>
    <r>
      <rPr>
        <vertAlign val="subscript"/>
        <sz val="11"/>
        <color rgb="FF000000"/>
        <rFont val="Calibri"/>
        <family val="2"/>
      </rPr>
      <t>2</t>
    </r>
    <r>
      <rPr>
        <sz val="11"/>
        <color rgb="FF000000"/>
        <rFont val="Calibri"/>
        <family val="2"/>
      </rPr>
      <t xml:space="preserve"> eq.)</t>
    </r>
  </si>
  <si>
    <r>
      <t xml:space="preserve"> Abb.2</t>
    </r>
    <r>
      <rPr>
        <sz val="11"/>
        <color rgb="FF000000"/>
        <rFont val="Calibri"/>
        <family val="2"/>
      </rPr>
      <t>: Aufschlüsselung der THG-Emissionen (inkl. Mensa!) nach Scope-Ebenen (in %)</t>
    </r>
  </si>
  <si>
    <r>
      <t xml:space="preserve"> Abb.1</t>
    </r>
    <r>
      <rPr>
        <sz val="11"/>
        <color rgb="FF000000"/>
        <rFont val="Calibri"/>
        <family val="2"/>
      </rPr>
      <t>: Aufschlüsselung der THG-Emissionen (ohne Mensa!) nach Kategorien (in %)</t>
    </r>
  </si>
  <si>
    <t>2022 (vorläufig)</t>
  </si>
  <si>
    <t>2020 (final)</t>
  </si>
  <si>
    <t>2021 (vorläufig)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</si>
</sst>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n/a&quot;"/>
    <numFmt numFmtId="165" formatCode="&quot;&quot;"/>
    <numFmt numFmtId="166" formatCode="\ * #,##0.00&quot;    &quot;;\-* #,##0.00&quot;    &quot;;\ * \-#&quot;    &quot;;\ @\ "/>
    <numFmt numFmtId="167" formatCode="\ * #,##0.00\ ;\-* #,##0.00\ ;\ * \-#\ ;\ @\ "/>
    <numFmt numFmtId="168" formatCode="&quot; € &quot;* #,##0.00\ ;&quot;-€ &quot;* #,##0.00\ ;&quot; € &quot;* \-#\ ;\ @\ "/>
    <numFmt numFmtId="169" formatCode="0\ %"/>
    <numFmt numFmtId="170" formatCode="\ * #,##0&quot;    &quot;;\-* #,##0&quot;    &quot;;\ * \-#&quot;    &quot;;\ @\ "/>
  </numFmts>
  <fonts count="35" x14ac:knownFonts="1">
    <font>
      <sz val="11"/>
      <color rgb="FF000000"/>
      <name val="Calibri"/>
      <family val="2"/>
    </font>
    <font>
      <u/>
      <sz val="10"/>
      <color rgb="FF0000FF"/>
      <name val="Arial"/>
      <family val="2"/>
    </font>
    <font>
      <u/>
      <sz val="11"/>
      <color rgb="FF0000FF"/>
      <name val="Calibri"/>
      <family val="2"/>
    </font>
    <font>
      <sz val="10"/>
      <name val="Arial"/>
      <family val="2"/>
    </font>
    <font>
      <sz val="10"/>
      <name val="MS Sans Serif"/>
      <family val="2"/>
    </font>
    <font>
      <sz val="11"/>
      <color rgb="FF000000"/>
      <name val="Arial"/>
      <family val="2"/>
    </font>
    <font>
      <sz val="11"/>
      <name val="Arial"/>
      <family val="2"/>
    </font>
    <font>
      <sz val="20"/>
      <color rgb="FFFFFFFF"/>
      <name val="Calibri"/>
      <family val="2"/>
    </font>
    <font>
      <i/>
      <sz val="11"/>
      <color rgb="FF000000"/>
      <name val="Calibri"/>
      <family val="2"/>
    </font>
    <font>
      <b/>
      <sz val="16"/>
      <name val="Calibri"/>
      <family val="2"/>
    </font>
    <font>
      <sz val="11"/>
      <name val="Calibri"/>
      <family val="2"/>
    </font>
    <font>
      <b/>
      <sz val="12"/>
      <name val="Calibri"/>
      <family val="2"/>
    </font>
    <font>
      <sz val="11"/>
      <color rgb="FFFFFFFF"/>
      <name val="Calibri"/>
      <family val="2"/>
    </font>
    <font>
      <b/>
      <sz val="11"/>
      <color rgb="FF000000"/>
      <name val="Calibri"/>
      <family val="2"/>
    </font>
    <font>
      <b/>
      <sz val="20"/>
      <color rgb="FF000000"/>
      <name val="Calibri"/>
      <family val="2"/>
    </font>
    <font>
      <sz val="26"/>
      <color rgb="FFFFFFFF"/>
      <name val="Calibri"/>
      <family val="2"/>
    </font>
    <font>
      <b/>
      <sz val="11"/>
      <name val="Calibri"/>
      <family val="2"/>
    </font>
    <font>
      <b/>
      <sz val="16"/>
      <color rgb="FF000000"/>
      <name val="Calibri"/>
      <family val="2"/>
    </font>
    <font>
      <sz val="16"/>
      <name val="Calibri"/>
      <family val="2"/>
    </font>
    <font>
      <sz val="16"/>
      <color rgb="FF000000"/>
      <name val="Calibri"/>
      <family val="2"/>
    </font>
    <font>
      <vertAlign val="subscript"/>
      <sz val="11"/>
      <color rgb="FF000000"/>
      <name val="Calibri"/>
      <family val="2"/>
    </font>
    <font>
      <vertAlign val="subscript"/>
      <sz val="20"/>
      <color rgb="FFFFFFFF"/>
      <name val="Calibri"/>
      <family val="2"/>
    </font>
    <font>
      <b/>
      <sz val="14"/>
      <color rgb="FF000000"/>
      <name val="Calibri"/>
      <family val="2"/>
    </font>
    <font>
      <b/>
      <vertAlign val="subscript"/>
      <sz val="14"/>
      <color rgb="FF000000"/>
      <name val="Calibri"/>
      <family val="2"/>
    </font>
    <font>
      <sz val="26"/>
      <color rgb="FF000000"/>
      <name val="Calibri"/>
      <family val="2"/>
    </font>
    <font>
      <sz val="13"/>
      <color rgb="FF000000"/>
      <name val="Calibri"/>
      <family val="2"/>
    </font>
    <font>
      <sz val="14"/>
      <color rgb="FF000000"/>
      <name val="Calibri"/>
      <family val="2"/>
    </font>
    <font>
      <vertAlign val="subscript"/>
      <sz val="14"/>
      <color rgb="FF000000"/>
      <name val="Calibri"/>
      <family val="2"/>
    </font>
    <font>
      <sz val="9"/>
      <color rgb="FF000000"/>
      <name val="Calibri"/>
      <family val="2"/>
    </font>
    <font>
      <vertAlign val="superscript"/>
      <sz val="14"/>
      <color rgb="FF000000"/>
      <name val="Calibri"/>
      <family val="2"/>
    </font>
    <font>
      <sz val="11"/>
      <color rgb="FF000000"/>
      <name val="Calibri"/>
      <family val="2"/>
    </font>
    <font>
      <sz val="11"/>
      <color rgb="FF000000"/>
      <name val="Calibri"/>
      <family val="2"/>
      <scheme val="minor"/>
    </font>
    <font>
      <b/>
      <sz val="11"/>
      <color rgb="FF000000"/>
      <name val="Calibri"/>
      <family val="2"/>
      <scheme val="minor"/>
    </font>
    <font>
      <i/>
      <sz val="11"/>
      <color rgb="FF000000"/>
      <name val="Calibri"/>
      <family val="2"/>
      <scheme val="minor"/>
    </font>
    <font>
      <sz val="11"/>
      <color theme="0"/>
      <name val="Calibri"/>
      <family val="2"/>
    </font>
  </fonts>
  <fills count="11">
    <fill>
      <patternFill patternType="none"/>
    </fill>
    <fill>
      <patternFill patternType="gray125"/>
    </fill>
    <fill>
      <patternFill patternType="solid">
        <fgColor rgb="FFD7E4BD"/>
        <bgColor rgb="FFC3D69B"/>
      </patternFill>
    </fill>
    <fill>
      <patternFill patternType="solid">
        <fgColor rgb="FF808080"/>
        <bgColor rgb="FF969696"/>
      </patternFill>
    </fill>
    <fill>
      <patternFill patternType="solid">
        <fgColor rgb="FFF2F2F2"/>
        <bgColor rgb="FFFFFFFF"/>
      </patternFill>
    </fill>
    <fill>
      <patternFill patternType="solid">
        <fgColor rgb="FFFFFFFF"/>
        <bgColor rgb="FFF2F2F2"/>
      </patternFill>
    </fill>
    <fill>
      <patternFill patternType="solid">
        <fgColor rgb="FFBFBFBF"/>
        <bgColor rgb="FFB9CDE5"/>
      </patternFill>
    </fill>
    <fill>
      <patternFill patternType="solid">
        <fgColor rgb="FFFCD5B5"/>
        <bgColor rgb="FFD7E4BD"/>
      </patternFill>
    </fill>
    <fill>
      <patternFill patternType="solid">
        <fgColor rgb="FFC3D69B"/>
        <bgColor rgb="FFD7E4BD"/>
      </patternFill>
    </fill>
    <fill>
      <patternFill patternType="solid">
        <fgColor rgb="FF9DC3E6"/>
        <bgColor rgb="FFB9CDE5"/>
      </patternFill>
    </fill>
    <fill>
      <patternFill patternType="solid">
        <fgColor rgb="FFB9CDE5"/>
        <bgColor rgb="FFBFBFBF"/>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FFFFFF"/>
      </right>
      <top/>
      <bottom/>
      <diagonal/>
    </border>
    <border>
      <left/>
      <right/>
      <top style="thin">
        <color auto="1"/>
      </top>
      <bottom style="medium">
        <color auto="1"/>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diagonal/>
    </border>
    <border>
      <left style="medium">
        <color auto="1"/>
      </left>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rgb="FFFFFFFF"/>
      </top>
      <bottom style="thin">
        <color rgb="FFFFFFFF"/>
      </bottom>
      <diagonal/>
    </border>
    <border>
      <left/>
      <right style="medium">
        <color auto="1"/>
      </right>
      <top style="thin">
        <color rgb="FFFFFFFF"/>
      </top>
      <bottom style="thin">
        <color rgb="FFFFFFFF"/>
      </bottom>
      <diagonal/>
    </border>
  </borders>
  <cellStyleXfs count="670">
    <xf numFmtId="0" fontId="0" fillId="0" borderId="0"/>
    <xf numFmtId="166" fontId="30" fillId="0" borderId="0" applyBorder="0" applyProtection="0"/>
    <xf numFmtId="164" fontId="30" fillId="0" borderId="0" applyBorder="0" applyProtection="0"/>
    <xf numFmtId="164" fontId="30" fillId="2" borderId="0" applyBorder="0" applyProtection="0"/>
    <xf numFmtId="165" fontId="30" fillId="0" borderId="0" applyBorder="0" applyProtection="0"/>
    <xf numFmtId="166" fontId="30" fillId="0" borderId="0" applyBorder="0" applyProtection="0"/>
    <xf numFmtId="166" fontId="30" fillId="0" borderId="0" applyBorder="0" applyProtection="0"/>
    <xf numFmtId="167" fontId="30" fillId="0" borderId="0" applyBorder="0" applyProtection="0"/>
    <xf numFmtId="167" fontId="30" fillId="0" borderId="0" applyBorder="0" applyProtection="0"/>
    <xf numFmtId="168" fontId="30" fillId="0" borderId="0" applyBorder="0" applyProtection="0"/>
    <xf numFmtId="0" fontId="1" fillId="0" borderId="0" applyBorder="0" applyProtection="0"/>
    <xf numFmtId="0" fontId="2"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7"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7"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166" fontId="30" fillId="0" borderId="0" applyBorder="0" applyProtection="0"/>
    <xf numFmtId="0" fontId="3" fillId="0" borderId="0"/>
    <xf numFmtId="0" fontId="30" fillId="0" borderId="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169" fontId="30" fillId="0" borderId="0" applyBorder="0" applyProtection="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0" fillId="0" borderId="0"/>
    <xf numFmtId="0" fontId="30" fillId="0" borderId="0"/>
    <xf numFmtId="0" fontId="5" fillId="0" borderId="0"/>
    <xf numFmtId="0" fontId="30" fillId="0" borderId="0"/>
    <xf numFmtId="0" fontId="30" fillId="0" borderId="0"/>
    <xf numFmtId="0" fontId="4" fillId="0" borderId="0"/>
    <xf numFmtId="0" fontId="4" fillId="0" borderId="0"/>
    <xf numFmtId="0" fontId="6" fillId="0" borderId="0"/>
    <xf numFmtId="0" fontId="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 fillId="0" borderId="0"/>
    <xf numFmtId="164" fontId="30" fillId="0" borderId="0" applyBorder="0" applyProtection="0"/>
    <xf numFmtId="164" fontId="30" fillId="0" borderId="0" applyBorder="0" applyProtection="0"/>
    <xf numFmtId="0" fontId="30" fillId="0" borderId="0"/>
  </cellStyleXfs>
  <cellXfs count="228">
    <xf numFmtId="0" fontId="0" fillId="0" borderId="0" xfId="0"/>
    <xf numFmtId="0" fontId="0" fillId="0" borderId="1" xfId="0" applyBorder="1"/>
    <xf numFmtId="0" fontId="0" fillId="5" borderId="0" xfId="0" applyFill="1"/>
    <xf numFmtId="0" fontId="0" fillId="0" borderId="0" xfId="0" applyAlignment="1">
      <alignment horizontal="left"/>
    </xf>
    <xf numFmtId="0" fontId="0" fillId="0" borderId="0" xfId="0" applyAlignment="1">
      <alignment horizontal="right"/>
    </xf>
    <xf numFmtId="3" fontId="12" fillId="3" borderId="3" xfId="0" applyNumberFormat="1" applyFont="1" applyFill="1" applyBorder="1" applyAlignment="1">
      <alignment horizontal="left" vertical="center" wrapText="1"/>
    </xf>
    <xf numFmtId="3" fontId="12" fillId="3" borderId="3" xfId="0" applyNumberFormat="1" applyFont="1" applyFill="1" applyBorder="1" applyAlignment="1">
      <alignment vertical="center"/>
    </xf>
    <xf numFmtId="3" fontId="12" fillId="3" borderId="3" xfId="0" applyNumberFormat="1" applyFont="1" applyFill="1" applyBorder="1" applyAlignment="1">
      <alignment horizontal="left" vertical="center"/>
    </xf>
    <xf numFmtId="0" fontId="12" fillId="3" borderId="3" xfId="0" applyFont="1" applyFill="1" applyBorder="1" applyAlignment="1">
      <alignment horizontal="center" vertical="center"/>
    </xf>
    <xf numFmtId="3" fontId="10" fillId="4" borderId="3" xfId="0" applyNumberFormat="1" applyFont="1" applyFill="1" applyBorder="1" applyAlignment="1">
      <alignment horizontal="left"/>
    </xf>
    <xf numFmtId="3" fontId="0" fillId="2" borderId="4" xfId="0" applyNumberFormat="1" applyFill="1" applyBorder="1" applyAlignment="1" applyProtection="1">
      <alignment horizontal="right"/>
      <protection locked="0"/>
    </xf>
    <xf numFmtId="3" fontId="10" fillId="4" borderId="3" xfId="669" applyNumberFormat="1" applyFont="1" applyFill="1" applyBorder="1" applyAlignment="1">
      <alignment horizontal="left"/>
    </xf>
    <xf numFmtId="0" fontId="8" fillId="4" borderId="0" xfId="0" applyFont="1" applyFill="1" applyAlignment="1">
      <alignment horizontal="left" indent="15"/>
    </xf>
    <xf numFmtId="3" fontId="0" fillId="6" borderId="3" xfId="669" applyNumberFormat="1" applyFont="1" applyFill="1" applyBorder="1" applyAlignment="1">
      <alignment horizontal="left" vertical="center" wrapText="1"/>
    </xf>
    <xf numFmtId="3" fontId="0" fillId="6" borderId="3" xfId="0" applyNumberFormat="1" applyFill="1" applyBorder="1" applyAlignment="1">
      <alignment horizontal="left" vertical="center" wrapText="1"/>
    </xf>
    <xf numFmtId="3" fontId="0" fillId="6" borderId="3" xfId="0" applyNumberFormat="1" applyFill="1" applyBorder="1" applyAlignment="1">
      <alignment vertical="center"/>
    </xf>
    <xf numFmtId="3" fontId="0" fillId="6" borderId="3" xfId="0" applyNumberFormat="1" applyFill="1" applyBorder="1" applyAlignment="1">
      <alignment horizontal="left"/>
    </xf>
    <xf numFmtId="3" fontId="0" fillId="6" borderId="3" xfId="0" applyNumberFormat="1" applyFill="1" applyBorder="1"/>
    <xf numFmtId="3" fontId="0" fillId="6" borderId="3" xfId="0" applyNumberFormat="1" applyFill="1" applyBorder="1" applyAlignment="1">
      <alignment vertical="center" wrapText="1"/>
    </xf>
    <xf numFmtId="3" fontId="0" fillId="6" borderId="6" xfId="0" applyNumberFormat="1" applyFill="1" applyBorder="1" applyAlignment="1">
      <alignment horizontal="left" vertical="center" wrapText="1"/>
    </xf>
    <xf numFmtId="3" fontId="0" fillId="6" borderId="5" xfId="669" applyNumberFormat="1" applyFont="1" applyFill="1" applyBorder="1" applyAlignment="1">
      <alignment vertical="center" wrapText="1"/>
    </xf>
    <xf numFmtId="3" fontId="0" fillId="6" borderId="6" xfId="669" applyNumberFormat="1" applyFont="1" applyFill="1" applyBorder="1" applyAlignment="1">
      <alignment vertical="center" wrapText="1"/>
    </xf>
    <xf numFmtId="3" fontId="0" fillId="6" borderId="3" xfId="669" applyNumberFormat="1" applyFont="1" applyFill="1" applyBorder="1" applyAlignment="1">
      <alignment horizontal="left"/>
    </xf>
    <xf numFmtId="3" fontId="0" fillId="4" borderId="3" xfId="0" applyNumberFormat="1" applyFill="1" applyBorder="1" applyAlignment="1">
      <alignment horizontal="left" vertical="center" wrapText="1"/>
    </xf>
    <xf numFmtId="3" fontId="0" fillId="4" borderId="3" xfId="0" applyNumberFormat="1" applyFill="1" applyBorder="1"/>
    <xf numFmtId="3" fontId="0" fillId="4" borderId="3" xfId="0" applyNumberFormat="1" applyFill="1" applyBorder="1" applyAlignment="1">
      <alignment horizontal="left"/>
    </xf>
    <xf numFmtId="3" fontId="0" fillId="4" borderId="3" xfId="0" applyNumberFormat="1" applyFill="1" applyBorder="1" applyAlignment="1">
      <alignment vertical="center" wrapText="1"/>
    </xf>
    <xf numFmtId="3" fontId="0" fillId="4" borderId="5" xfId="0" applyNumberFormat="1" applyFill="1" applyBorder="1" applyAlignment="1">
      <alignment horizontal="left" vertical="center" wrapText="1"/>
    </xf>
    <xf numFmtId="3" fontId="0" fillId="4" borderId="3" xfId="0" applyNumberFormat="1" applyFill="1" applyBorder="1" applyAlignment="1">
      <alignment horizontal="left" vertical="center"/>
    </xf>
    <xf numFmtId="0" fontId="0" fillId="5" borderId="0" xfId="0" applyFill="1" applyAlignment="1">
      <alignment horizontal="left"/>
    </xf>
    <xf numFmtId="0" fontId="0" fillId="5" borderId="0" xfId="0" applyFill="1" applyAlignment="1">
      <alignment horizontal="right"/>
    </xf>
    <xf numFmtId="0" fontId="0" fillId="0" borderId="0" xfId="0" applyAlignment="1">
      <alignment horizontal="center"/>
    </xf>
    <xf numFmtId="3" fontId="0" fillId="0" borderId="0" xfId="0" applyNumberFormat="1" applyAlignment="1">
      <alignment horizontal="center"/>
    </xf>
    <xf numFmtId="0" fontId="0" fillId="5" borderId="0" xfId="0" applyFill="1" applyAlignment="1">
      <alignment horizontal="center"/>
    </xf>
    <xf numFmtId="3" fontId="0" fillId="5" borderId="0" xfId="0" applyNumberFormat="1" applyFill="1" applyAlignment="1">
      <alignment horizontal="center"/>
    </xf>
    <xf numFmtId="3" fontId="7" fillId="3" borderId="3" xfId="0" applyNumberFormat="1" applyFont="1" applyFill="1" applyBorder="1" applyAlignment="1">
      <alignment horizontal="left" vertical="center"/>
    </xf>
    <xf numFmtId="3" fontId="12" fillId="3" borderId="4" xfId="0" applyNumberFormat="1" applyFont="1" applyFill="1" applyBorder="1" applyAlignment="1">
      <alignment horizontal="center" vertical="center"/>
    </xf>
    <xf numFmtId="3" fontId="12" fillId="3" borderId="7" xfId="0" applyNumberFormat="1" applyFont="1" applyFill="1" applyBorder="1" applyAlignment="1">
      <alignment horizontal="center" vertical="center"/>
    </xf>
    <xf numFmtId="3" fontId="12" fillId="3" borderId="3" xfId="0" applyNumberFormat="1" applyFont="1" applyFill="1" applyBorder="1" applyAlignment="1">
      <alignment horizontal="center" vertical="center"/>
    </xf>
    <xf numFmtId="3" fontId="12" fillId="3" borderId="8" xfId="0" applyNumberFormat="1" applyFont="1" applyFill="1" applyBorder="1" applyAlignment="1">
      <alignment horizontal="center" vertical="center"/>
    </xf>
    <xf numFmtId="3" fontId="12" fillId="3" borderId="7" xfId="0" applyNumberFormat="1" applyFont="1" applyFill="1" applyBorder="1" applyAlignment="1">
      <alignment horizontal="center" vertical="center" wrapText="1"/>
    </xf>
    <xf numFmtId="3" fontId="12" fillId="3" borderId="8" xfId="0" applyNumberFormat="1" applyFont="1" applyFill="1" applyBorder="1" applyAlignment="1">
      <alignment horizontal="center" vertical="center" wrapText="1"/>
    </xf>
    <xf numFmtId="3" fontId="10" fillId="2" borderId="4" xfId="0" applyNumberFormat="1" applyFont="1" applyFill="1" applyBorder="1" applyAlignment="1">
      <alignment horizontal="right"/>
    </xf>
    <xf numFmtId="3" fontId="10" fillId="2" borderId="3" xfId="0" applyNumberFormat="1" applyFont="1" applyFill="1" applyBorder="1" applyAlignment="1">
      <alignment horizontal="right"/>
    </xf>
    <xf numFmtId="3" fontId="10" fillId="2" borderId="7" xfId="0" applyNumberFormat="1" applyFont="1" applyFill="1" applyBorder="1" applyAlignment="1">
      <alignment horizontal="right"/>
    </xf>
    <xf numFmtId="3" fontId="10" fillId="2" borderId="8" xfId="0" applyNumberFormat="1" applyFont="1" applyFill="1" applyBorder="1" applyAlignment="1">
      <alignment horizontal="right"/>
    </xf>
    <xf numFmtId="164" fontId="0" fillId="0" borderId="0" xfId="0" applyNumberFormat="1"/>
    <xf numFmtId="3" fontId="10" fillId="2" borderId="3" xfId="669" applyNumberFormat="1" applyFont="1" applyFill="1" applyBorder="1" applyAlignment="1">
      <alignment horizontal="right"/>
    </xf>
    <xf numFmtId="3" fontId="0" fillId="2" borderId="3" xfId="669" applyNumberFormat="1" applyFont="1" applyFill="1" applyBorder="1" applyAlignment="1">
      <alignment horizontal="right"/>
    </xf>
    <xf numFmtId="0" fontId="13" fillId="0" borderId="0" xfId="0" applyFont="1"/>
    <xf numFmtId="0" fontId="0" fillId="0" borderId="0" xfId="0" applyAlignment="1">
      <alignment vertical="center"/>
    </xf>
    <xf numFmtId="0" fontId="0" fillId="5" borderId="0" xfId="0" applyFill="1" applyAlignment="1">
      <alignment vertical="center"/>
    </xf>
    <xf numFmtId="0" fontId="0" fillId="5" borderId="9" xfId="0" applyFill="1" applyBorder="1"/>
    <xf numFmtId="3" fontId="7" fillId="3" borderId="0" xfId="0" applyNumberFormat="1" applyFont="1" applyFill="1" applyAlignment="1">
      <alignment vertical="center"/>
    </xf>
    <xf numFmtId="3" fontId="12" fillId="3" borderId="0" xfId="0" applyNumberFormat="1" applyFont="1" applyFill="1" applyAlignment="1">
      <alignment vertical="center"/>
    </xf>
    <xf numFmtId="3" fontId="9" fillId="5" borderId="0" xfId="0" applyNumberFormat="1" applyFont="1" applyFill="1" applyAlignment="1">
      <alignment vertical="center" wrapText="1"/>
    </xf>
    <xf numFmtId="0" fontId="12" fillId="3" borderId="0" xfId="0" applyFont="1" applyFill="1" applyAlignment="1">
      <alignment horizontal="center" vertical="center"/>
    </xf>
    <xf numFmtId="3" fontId="0" fillId="0" borderId="6" xfId="0" applyNumberFormat="1" applyBorder="1" applyAlignment="1">
      <alignment vertical="center" wrapText="1"/>
    </xf>
    <xf numFmtId="170" fontId="0" fillId="0" borderId="6" xfId="1" applyNumberFormat="1" applyFont="1" applyBorder="1" applyProtection="1"/>
    <xf numFmtId="3" fontId="10" fillId="0" borderId="3" xfId="0" applyNumberFormat="1" applyFont="1" applyBorder="1" applyAlignment="1">
      <alignment vertical="center" wrapText="1"/>
    </xf>
    <xf numFmtId="170" fontId="0" fillId="0" borderId="3" xfId="1" applyNumberFormat="1" applyFont="1" applyBorder="1" applyProtection="1"/>
    <xf numFmtId="3" fontId="0" fillId="0" borderId="3" xfId="0" applyNumberFormat="1" applyBorder="1" applyAlignment="1">
      <alignment vertical="center" wrapText="1"/>
    </xf>
    <xf numFmtId="3" fontId="9" fillId="5" borderId="0" xfId="0" applyNumberFormat="1" applyFont="1" applyFill="1" applyAlignment="1">
      <alignment vertical="top" wrapText="1"/>
    </xf>
    <xf numFmtId="3" fontId="9" fillId="7" borderId="10" xfId="0" applyNumberFormat="1" applyFont="1" applyFill="1" applyBorder="1" applyAlignment="1">
      <alignment horizontal="left" vertical="top" wrapText="1"/>
    </xf>
    <xf numFmtId="3" fontId="13" fillId="7" borderId="10" xfId="0" applyNumberFormat="1" applyFont="1" applyFill="1" applyBorder="1" applyAlignment="1">
      <alignment vertical="top" wrapText="1"/>
    </xf>
    <xf numFmtId="170" fontId="13" fillId="7" borderId="10" xfId="1" applyNumberFormat="1" applyFont="1" applyFill="1" applyBorder="1" applyAlignment="1" applyProtection="1">
      <alignment vertical="top"/>
    </xf>
    <xf numFmtId="0" fontId="13" fillId="0" borderId="0" xfId="0" applyFont="1" applyAlignment="1">
      <alignment vertical="top"/>
    </xf>
    <xf numFmtId="3" fontId="22" fillId="8" borderId="0" xfId="0" applyNumberFormat="1" applyFont="1" applyFill="1" applyAlignment="1">
      <alignment vertical="top"/>
    </xf>
    <xf numFmtId="170" fontId="22" fillId="8" borderId="0" xfId="1" applyNumberFormat="1" applyFont="1" applyFill="1" applyBorder="1" applyAlignment="1" applyProtection="1">
      <alignment vertical="top"/>
    </xf>
    <xf numFmtId="3" fontId="9" fillId="5" borderId="0" xfId="0" applyNumberFormat="1" applyFont="1" applyFill="1" applyAlignment="1">
      <alignment horizontal="left" vertical="center" wrapText="1"/>
    </xf>
    <xf numFmtId="3" fontId="0" fillId="5" borderId="6" xfId="0" applyNumberFormat="1" applyFill="1" applyBorder="1" applyAlignment="1">
      <alignment vertical="center" wrapText="1"/>
    </xf>
    <xf numFmtId="170" fontId="0" fillId="5" borderId="6" xfId="1" applyNumberFormat="1" applyFont="1" applyFill="1" applyBorder="1" applyProtection="1"/>
    <xf numFmtId="3" fontId="0" fillId="5" borderId="0" xfId="0" applyNumberFormat="1" applyFill="1" applyAlignment="1">
      <alignment vertical="center" wrapText="1"/>
    </xf>
    <xf numFmtId="3" fontId="0" fillId="0" borderId="0" xfId="0" applyNumberFormat="1" applyAlignment="1">
      <alignment vertical="center" wrapText="1"/>
    </xf>
    <xf numFmtId="3" fontId="17" fillId="0" borderId="0" xfId="0" applyNumberFormat="1" applyFont="1" applyAlignment="1">
      <alignment vertical="center" wrapText="1"/>
    </xf>
    <xf numFmtId="3" fontId="10" fillId="0" borderId="0" xfId="0" applyNumberFormat="1" applyFont="1" applyAlignment="1">
      <alignment vertical="center" wrapText="1"/>
    </xf>
    <xf numFmtId="0" fontId="12" fillId="0" borderId="0" xfId="0" applyFont="1" applyAlignment="1">
      <alignment vertical="center"/>
    </xf>
    <xf numFmtId="3" fontId="7" fillId="3" borderId="0" xfId="0" applyNumberFormat="1" applyFont="1" applyFill="1" applyAlignment="1">
      <alignment horizontal="right" vertical="center"/>
    </xf>
    <xf numFmtId="3" fontId="17" fillId="3" borderId="0" xfId="0" applyNumberFormat="1" applyFont="1" applyFill="1" applyAlignment="1">
      <alignment horizontal="left" vertical="center" wrapText="1"/>
    </xf>
    <xf numFmtId="3" fontId="9" fillId="6" borderId="0" xfId="0" applyNumberFormat="1" applyFont="1" applyFill="1" applyAlignment="1">
      <alignment horizontal="left" vertical="center" wrapText="1"/>
    </xf>
    <xf numFmtId="170" fontId="0" fillId="0" borderId="6" xfId="1" applyNumberFormat="1" applyFont="1" applyBorder="1" applyAlignment="1" applyProtection="1">
      <alignment horizontal="center"/>
    </xf>
    <xf numFmtId="3" fontId="17" fillId="6" borderId="0" xfId="0" applyNumberFormat="1" applyFont="1" applyFill="1" applyAlignment="1">
      <alignment horizontal="left" vertical="center" wrapText="1"/>
    </xf>
    <xf numFmtId="170" fontId="0" fillId="0" borderId="3" xfId="1" applyNumberFormat="1" applyFont="1" applyBorder="1" applyAlignment="1" applyProtection="1">
      <alignment horizontal="center"/>
    </xf>
    <xf numFmtId="170" fontId="22" fillId="8" borderId="0" xfId="1" applyNumberFormat="1" applyFont="1" applyFill="1" applyBorder="1" applyAlignment="1" applyProtection="1">
      <alignment horizontal="center" vertical="top"/>
    </xf>
    <xf numFmtId="0" fontId="25" fillId="0" borderId="12" xfId="0" applyFont="1" applyBorder="1"/>
    <xf numFmtId="0" fontId="25" fillId="0" borderId="13" xfId="0" applyFont="1" applyBorder="1"/>
    <xf numFmtId="0" fontId="25" fillId="0" borderId="1" xfId="0" applyFont="1" applyBorder="1"/>
    <xf numFmtId="0" fontId="0" fillId="0" borderId="14" xfId="0" applyBorder="1"/>
    <xf numFmtId="0" fontId="0" fillId="0" borderId="11" xfId="0" applyBorder="1"/>
    <xf numFmtId="0" fontId="13" fillId="0" borderId="15" xfId="0" applyFont="1" applyBorder="1"/>
    <xf numFmtId="0" fontId="0" fillId="0" borderId="16" xfId="0" applyBorder="1"/>
    <xf numFmtId="0" fontId="0" fillId="0" borderId="17" xfId="0" applyBorder="1"/>
    <xf numFmtId="0" fontId="0" fillId="5" borderId="16" xfId="0" applyFill="1" applyBorder="1"/>
    <xf numFmtId="0" fontId="0" fillId="5" borderId="17" xfId="0" applyFill="1" applyBorder="1"/>
    <xf numFmtId="0" fontId="26" fillId="9" borderId="19" xfId="0" applyFont="1" applyFill="1" applyBorder="1" applyAlignment="1">
      <alignment horizontal="center" vertical="center"/>
    </xf>
    <xf numFmtId="0" fontId="12" fillId="3" borderId="6" xfId="0" applyFont="1" applyFill="1" applyBorder="1" applyAlignment="1">
      <alignment horizontal="left"/>
    </xf>
    <xf numFmtId="0" fontId="12" fillId="3" borderId="6" xfId="0" applyFont="1" applyFill="1" applyBorder="1" applyAlignment="1">
      <alignment horizontal="right"/>
    </xf>
    <xf numFmtId="0" fontId="10" fillId="5" borderId="0" xfId="0" applyFont="1" applyFill="1" applyAlignment="1">
      <alignment horizontal="left"/>
    </xf>
    <xf numFmtId="3" fontId="0" fillId="5" borderId="0" xfId="0" applyNumberFormat="1" applyFill="1"/>
    <xf numFmtId="0" fontId="26" fillId="9" borderId="21" xfId="0" applyFont="1" applyFill="1" applyBorder="1" applyAlignment="1">
      <alignment vertical="center"/>
    </xf>
    <xf numFmtId="0" fontId="10" fillId="5" borderId="6" xfId="0" applyFont="1" applyFill="1" applyBorder="1" applyAlignment="1">
      <alignment horizontal="left"/>
    </xf>
    <xf numFmtId="3" fontId="0" fillId="5" borderId="6" xfId="0" applyNumberFormat="1" applyFill="1" applyBorder="1"/>
    <xf numFmtId="0" fontId="16" fillId="5" borderId="3" xfId="0" applyFont="1" applyFill="1" applyBorder="1" applyAlignment="1">
      <alignment horizontal="left"/>
    </xf>
    <xf numFmtId="3" fontId="13" fillId="5" borderId="3" xfId="0" applyNumberFormat="1" applyFont="1" applyFill="1" applyBorder="1"/>
    <xf numFmtId="0" fontId="16" fillId="10" borderId="5" xfId="0" applyFont="1" applyFill="1" applyBorder="1" applyAlignment="1">
      <alignment horizontal="left"/>
    </xf>
    <xf numFmtId="3" fontId="13" fillId="10" borderId="5" xfId="0" applyNumberFormat="1" applyFont="1" applyFill="1" applyBorder="1"/>
    <xf numFmtId="3" fontId="0" fillId="0" borderId="11" xfId="0" applyNumberFormat="1" applyBorder="1"/>
    <xf numFmtId="0" fontId="28" fillId="0" borderId="1" xfId="0" applyFont="1" applyBorder="1"/>
    <xf numFmtId="0" fontId="13" fillId="0" borderId="1" xfId="0" applyFont="1" applyBorder="1" applyAlignment="1">
      <alignment horizontal="left"/>
    </xf>
    <xf numFmtId="0" fontId="0" fillId="0" borderId="13" xfId="0" applyBorder="1"/>
    <xf numFmtId="0" fontId="0" fillId="0" borderId="1" xfId="0" applyBorder="1" applyAlignment="1">
      <alignment horizontal="center"/>
    </xf>
    <xf numFmtId="0" fontId="0" fillId="0" borderId="1" xfId="0" applyBorder="1" applyAlignment="1">
      <alignment horizontal="left"/>
    </xf>
    <xf numFmtId="0" fontId="0" fillId="5" borderId="12" xfId="0" applyFill="1" applyBorder="1" applyAlignment="1">
      <alignment horizontal="left"/>
    </xf>
    <xf numFmtId="0" fontId="0" fillId="5" borderId="13" xfId="0" applyFill="1" applyBorder="1" applyAlignment="1">
      <alignment horizontal="left"/>
    </xf>
    <xf numFmtId="0" fontId="13" fillId="0" borderId="11" xfId="0" applyFont="1" applyBorder="1" applyAlignment="1">
      <alignment horizontal="left"/>
    </xf>
    <xf numFmtId="0" fontId="12" fillId="5" borderId="0" xfId="0" applyFont="1" applyFill="1" applyAlignment="1">
      <alignment vertical="center"/>
    </xf>
    <xf numFmtId="3" fontId="7" fillId="3" borderId="3" xfId="0" applyNumberFormat="1" applyFont="1" applyFill="1" applyBorder="1" applyAlignment="1">
      <alignment vertical="center"/>
    </xf>
    <xf numFmtId="170" fontId="0" fillId="0" borderId="3" xfId="1" applyNumberFormat="1" applyFont="1" applyBorder="1" applyAlignment="1" applyProtection="1">
      <alignment horizontal="right"/>
    </xf>
    <xf numFmtId="3" fontId="0" fillId="4" borderId="3" xfId="669" applyNumberFormat="1" applyFont="1" applyFill="1" applyBorder="1" applyAlignment="1">
      <alignment vertical="center" wrapText="1"/>
    </xf>
    <xf numFmtId="3" fontId="10" fillId="6" borderId="3" xfId="0" applyNumberFormat="1" applyFont="1" applyFill="1" applyBorder="1" applyAlignment="1">
      <alignment horizontal="left"/>
    </xf>
    <xf numFmtId="0" fontId="16" fillId="5" borderId="0" xfId="0" applyFont="1" applyFill="1" applyAlignment="1">
      <alignment vertical="center"/>
    </xf>
    <xf numFmtId="3" fontId="0" fillId="5" borderId="0" xfId="0" applyNumberFormat="1" applyFill="1" applyAlignment="1">
      <alignment horizontal="left" vertical="center" wrapText="1"/>
    </xf>
    <xf numFmtId="170" fontId="16" fillId="5" borderId="0" xfId="1" applyNumberFormat="1" applyFont="1" applyFill="1" applyBorder="1" applyAlignment="1" applyProtection="1">
      <alignment horizontal="right" vertical="center"/>
    </xf>
    <xf numFmtId="0" fontId="16" fillId="5" borderId="6" xfId="0" applyFont="1" applyFill="1" applyBorder="1" applyAlignment="1">
      <alignment vertical="center"/>
    </xf>
    <xf numFmtId="170" fontId="16" fillId="5" borderId="6" xfId="1" applyNumberFormat="1" applyFont="1" applyFill="1" applyBorder="1" applyAlignment="1" applyProtection="1">
      <alignment horizontal="right" vertical="center"/>
    </xf>
    <xf numFmtId="0" fontId="16" fillId="0" borderId="0" xfId="0" applyFont="1"/>
    <xf numFmtId="0" fontId="0" fillId="0" borderId="0" xfId="0" applyAlignment="1">
      <alignment horizontal="right" wrapText="1"/>
    </xf>
    <xf numFmtId="0" fontId="0" fillId="5" borderId="0" xfId="0" applyFill="1" applyAlignment="1">
      <alignment horizontal="center" vertical="center"/>
    </xf>
    <xf numFmtId="0" fontId="12" fillId="3" borderId="0" xfId="0" applyFont="1" applyFill="1" applyAlignment="1">
      <alignment horizontal="center" vertical="center" wrapText="1"/>
    </xf>
    <xf numFmtId="170" fontId="0" fillId="0" borderId="24" xfId="1" applyNumberFormat="1" applyFont="1" applyBorder="1" applyAlignment="1" applyProtection="1">
      <alignment horizontal="right"/>
    </xf>
    <xf numFmtId="170" fontId="0" fillId="0" borderId="5" xfId="1" applyNumberFormat="1" applyFont="1" applyBorder="1" applyAlignment="1" applyProtection="1">
      <alignment horizontal="right"/>
    </xf>
    <xf numFmtId="170" fontId="0" fillId="0" borderId="25" xfId="1" applyNumberFormat="1" applyFont="1" applyBorder="1" applyAlignment="1" applyProtection="1">
      <alignment horizontal="right"/>
    </xf>
    <xf numFmtId="170" fontId="0" fillId="0" borderId="2" xfId="1" applyNumberFormat="1" applyFont="1" applyBorder="1" applyAlignment="1" applyProtection="1">
      <alignment horizontal="right"/>
    </xf>
    <xf numFmtId="170" fontId="0" fillId="0" borderId="0" xfId="1" applyNumberFormat="1" applyFont="1" applyBorder="1" applyAlignment="1" applyProtection="1">
      <alignment horizontal="right"/>
    </xf>
    <xf numFmtId="170" fontId="0" fillId="0" borderId="26" xfId="1" applyNumberFormat="1" applyFont="1" applyBorder="1" applyAlignment="1" applyProtection="1">
      <alignment horizontal="right"/>
    </xf>
    <xf numFmtId="0" fontId="10" fillId="5" borderId="0" xfId="0" applyFont="1" applyFill="1" applyAlignment="1">
      <alignment vertical="center"/>
    </xf>
    <xf numFmtId="170" fontId="16" fillId="5" borderId="2" xfId="1" applyNumberFormat="1" applyFont="1" applyFill="1" applyBorder="1" applyAlignment="1" applyProtection="1">
      <alignment horizontal="right" vertical="center"/>
    </xf>
    <xf numFmtId="170" fontId="16" fillId="5" borderId="26" xfId="1" applyNumberFormat="1" applyFont="1" applyFill="1" applyBorder="1" applyAlignment="1" applyProtection="1">
      <alignment horizontal="right" vertical="center"/>
    </xf>
    <xf numFmtId="0" fontId="10" fillId="0" borderId="0" xfId="0" applyFont="1"/>
    <xf numFmtId="170" fontId="16" fillId="5" borderId="27" xfId="1" applyNumberFormat="1" applyFont="1" applyFill="1" applyBorder="1" applyAlignment="1" applyProtection="1">
      <alignment horizontal="right" vertical="center"/>
    </xf>
    <xf numFmtId="170" fontId="16" fillId="5" borderId="28" xfId="1" applyNumberFormat="1" applyFont="1" applyFill="1" applyBorder="1" applyAlignment="1" applyProtection="1">
      <alignment horizontal="right" vertical="center"/>
    </xf>
    <xf numFmtId="3" fontId="10" fillId="2" borderId="4" xfId="0" applyNumberFormat="1" applyFont="1" applyFill="1" applyBorder="1" applyAlignment="1">
      <alignment horizontal="left" indent="1"/>
    </xf>
    <xf numFmtId="3" fontId="10" fillId="5" borderId="4" xfId="0" applyNumberFormat="1" applyFont="1" applyFill="1" applyBorder="1" applyAlignment="1">
      <alignment horizontal="right"/>
    </xf>
    <xf numFmtId="0" fontId="0" fillId="2" borderId="29" xfId="0" applyFill="1" applyBorder="1" applyAlignment="1">
      <alignment horizontal="left" indent="1"/>
    </xf>
    <xf numFmtId="3" fontId="10" fillId="5" borderId="4" xfId="0" applyNumberFormat="1" applyFont="1" applyFill="1" applyBorder="1" applyAlignment="1">
      <alignment horizontal="right" wrapText="1"/>
    </xf>
    <xf numFmtId="3" fontId="12" fillId="3" borderId="4" xfId="0" applyNumberFormat="1" applyFont="1" applyFill="1" applyBorder="1" applyAlignment="1">
      <alignment horizontal="right" vertical="center"/>
    </xf>
    <xf numFmtId="3" fontId="10" fillId="0" borderId="4" xfId="0" applyNumberFormat="1" applyFont="1" applyBorder="1" applyAlignment="1">
      <alignment horizontal="right"/>
    </xf>
    <xf numFmtId="3" fontId="10" fillId="0" borderId="8" xfId="0" applyNumberFormat="1" applyFont="1" applyBorder="1" applyAlignment="1">
      <alignment horizontal="right"/>
    </xf>
    <xf numFmtId="3" fontId="10" fillId="5" borderId="8" xfId="0" applyNumberFormat="1" applyFont="1" applyFill="1" applyBorder="1" applyAlignment="1">
      <alignment horizontal="right"/>
    </xf>
    <xf numFmtId="0" fontId="8" fillId="0" borderId="14" xfId="0" applyFont="1" applyBorder="1"/>
    <xf numFmtId="3" fontId="0" fillId="0" borderId="4" xfId="0" applyNumberFormat="1" applyBorder="1" applyAlignment="1" applyProtection="1">
      <alignment horizontal="left" vertical="top" wrapText="1"/>
      <protection locked="0"/>
    </xf>
    <xf numFmtId="3" fontId="0" fillId="0" borderId="4" xfId="0" applyNumberFormat="1" applyBorder="1" applyAlignment="1" applyProtection="1">
      <alignment vertical="top" wrapText="1"/>
      <protection locked="0"/>
    </xf>
    <xf numFmtId="3" fontId="0" fillId="0" borderId="4" xfId="0" applyNumberFormat="1" applyBorder="1" applyAlignment="1" applyProtection="1">
      <alignment horizontal="left" wrapText="1"/>
      <protection locked="0"/>
    </xf>
    <xf numFmtId="0" fontId="13" fillId="5" borderId="0" xfId="0" applyFont="1" applyFill="1"/>
    <xf numFmtId="3" fontId="7" fillId="3" borderId="7" xfId="0" applyNumberFormat="1" applyFont="1" applyFill="1" applyBorder="1" applyAlignment="1">
      <alignment horizontal="left" vertical="center"/>
    </xf>
    <xf numFmtId="0" fontId="12" fillId="3" borderId="3" xfId="0" applyFont="1" applyFill="1" applyBorder="1" applyAlignment="1">
      <alignment horizontal="center" vertical="center" wrapText="1"/>
    </xf>
    <xf numFmtId="0" fontId="0" fillId="0" borderId="0" xfId="0" applyAlignment="1">
      <alignment horizontal="left" vertical="center" wrapText="1"/>
    </xf>
    <xf numFmtId="0" fontId="0" fillId="5" borderId="0" xfId="0" applyFill="1" applyAlignment="1">
      <alignment horizontal="left" vertical="center" wrapText="1"/>
    </xf>
    <xf numFmtId="3" fontId="0" fillId="6" borderId="3" xfId="669" applyNumberFormat="1" applyFont="1" applyFill="1" applyBorder="1" applyAlignment="1">
      <alignment vertical="center" wrapText="1"/>
    </xf>
    <xf numFmtId="3" fontId="7" fillId="3" borderId="2" xfId="0" applyNumberFormat="1" applyFont="1" applyFill="1" applyBorder="1" applyAlignment="1" applyProtection="1">
      <alignment horizontal="left" vertical="center"/>
      <protection locked="0"/>
    </xf>
    <xf numFmtId="3" fontId="9" fillId="4" borderId="3" xfId="0" applyNumberFormat="1" applyFont="1" applyFill="1" applyBorder="1" applyAlignment="1">
      <alignment horizontal="center" vertical="center" wrapText="1"/>
    </xf>
    <xf numFmtId="3" fontId="9" fillId="4" borderId="5" xfId="0" applyNumberFormat="1" applyFont="1" applyFill="1" applyBorder="1" applyAlignment="1">
      <alignment horizontal="center" vertical="center" wrapText="1"/>
    </xf>
    <xf numFmtId="0" fontId="14" fillId="5" borderId="6" xfId="0" applyFont="1" applyFill="1" applyBorder="1" applyAlignment="1">
      <alignment horizontal="center" vertical="top"/>
    </xf>
    <xf numFmtId="0" fontId="15" fillId="3" borderId="3" xfId="0" applyFont="1" applyFill="1" applyBorder="1" applyAlignment="1">
      <alignment horizontal="center" vertical="center" wrapText="1"/>
    </xf>
    <xf numFmtId="3" fontId="9" fillId="4" borderId="3" xfId="0" applyNumberFormat="1" applyFont="1" applyFill="1" applyBorder="1" applyAlignment="1">
      <alignment horizontal="left" vertical="center" wrapText="1"/>
    </xf>
    <xf numFmtId="3" fontId="10" fillId="4" borderId="3" xfId="0" applyNumberFormat="1" applyFont="1" applyFill="1" applyBorder="1" applyAlignment="1">
      <alignment horizontal="left" vertical="center" wrapText="1"/>
    </xf>
    <xf numFmtId="3" fontId="13" fillId="4" borderId="3" xfId="0" applyNumberFormat="1" applyFont="1" applyFill="1" applyBorder="1" applyAlignment="1">
      <alignment vertical="center" wrapText="1"/>
    </xf>
    <xf numFmtId="3" fontId="0" fillId="0" borderId="4" xfId="0" applyNumberFormat="1" applyBorder="1" applyAlignment="1" applyProtection="1">
      <alignment horizontal="left" vertical="top" wrapText="1"/>
      <protection locked="0"/>
    </xf>
    <xf numFmtId="3" fontId="16" fillId="4" borderId="3" xfId="0" applyNumberFormat="1" applyFont="1" applyFill="1" applyBorder="1" applyAlignment="1">
      <alignment vertical="center" wrapText="1"/>
    </xf>
    <xf numFmtId="3" fontId="10" fillId="4" borderId="5" xfId="0" applyNumberFormat="1" applyFont="1" applyFill="1" applyBorder="1" applyAlignment="1">
      <alignment vertical="center" wrapText="1"/>
    </xf>
    <xf numFmtId="3" fontId="10" fillId="4" borderId="3" xfId="0" applyNumberFormat="1" applyFont="1" applyFill="1" applyBorder="1" applyAlignment="1">
      <alignment vertical="center"/>
    </xf>
    <xf numFmtId="3" fontId="10" fillId="4" borderId="3" xfId="0" applyNumberFormat="1" applyFont="1" applyFill="1" applyBorder="1" applyAlignment="1">
      <alignment vertical="center" wrapText="1"/>
    </xf>
    <xf numFmtId="3" fontId="10" fillId="4" borderId="3" xfId="669" applyNumberFormat="1" applyFont="1" applyFill="1" applyBorder="1" applyAlignment="1">
      <alignment vertical="center"/>
    </xf>
    <xf numFmtId="3" fontId="10" fillId="4" borderId="3" xfId="669" applyNumberFormat="1" applyFont="1" applyFill="1" applyBorder="1" applyAlignment="1">
      <alignment horizontal="left" vertical="center" wrapText="1"/>
    </xf>
    <xf numFmtId="3" fontId="10" fillId="4" borderId="3" xfId="669" applyNumberFormat="1" applyFont="1" applyFill="1" applyBorder="1" applyAlignment="1">
      <alignment horizontal="left" vertical="center"/>
    </xf>
    <xf numFmtId="3" fontId="10" fillId="4" borderId="5" xfId="0" applyNumberFormat="1" applyFont="1" applyFill="1" applyBorder="1" applyAlignment="1">
      <alignment horizontal="left" vertical="center" wrapText="1"/>
    </xf>
    <xf numFmtId="3" fontId="10" fillId="4" borderId="3" xfId="0" applyNumberFormat="1" applyFont="1" applyFill="1" applyBorder="1" applyAlignment="1">
      <alignment horizontal="center" vertical="center"/>
    </xf>
    <xf numFmtId="3" fontId="0" fillId="6" borderId="5" xfId="0" applyNumberFormat="1" applyFill="1" applyBorder="1" applyAlignment="1">
      <alignment horizontal="left" vertical="center" wrapText="1"/>
    </xf>
    <xf numFmtId="3" fontId="0" fillId="6" borderId="3" xfId="0" applyNumberFormat="1" applyFill="1" applyBorder="1" applyAlignment="1">
      <alignment horizontal="left" vertical="center" wrapText="1"/>
    </xf>
    <xf numFmtId="3" fontId="0" fillId="6" borderId="3" xfId="669" applyNumberFormat="1" applyFont="1" applyFill="1" applyBorder="1" applyAlignment="1">
      <alignment horizontal="left" vertical="center" wrapText="1"/>
    </xf>
    <xf numFmtId="3" fontId="17" fillId="6" borderId="3" xfId="0" applyNumberFormat="1" applyFont="1" applyFill="1" applyBorder="1" applyAlignment="1">
      <alignment horizontal="left" vertical="center" wrapText="1"/>
    </xf>
    <xf numFmtId="3" fontId="0" fillId="4" borderId="3" xfId="0" applyNumberFormat="1" applyFill="1" applyBorder="1" applyAlignment="1">
      <alignment horizontal="left" vertical="center" wrapText="1"/>
    </xf>
    <xf numFmtId="3" fontId="0" fillId="4" borderId="3" xfId="0" applyNumberFormat="1" applyFill="1" applyBorder="1" applyAlignment="1">
      <alignment vertical="center" wrapText="1"/>
    </xf>
    <xf numFmtId="3" fontId="0" fillId="6" borderId="3" xfId="669" applyNumberFormat="1" applyFont="1" applyFill="1" applyBorder="1" applyAlignment="1">
      <alignment horizontal="left" vertical="center"/>
    </xf>
    <xf numFmtId="3" fontId="9" fillId="4" borderId="5" xfId="0" applyNumberFormat="1" applyFont="1" applyFill="1" applyBorder="1" applyAlignment="1">
      <alignment horizontal="left" vertical="center" wrapText="1"/>
    </xf>
    <xf numFmtId="3" fontId="13" fillId="4" borderId="3" xfId="669" applyNumberFormat="1" applyFont="1" applyFill="1" applyBorder="1" applyAlignment="1">
      <alignment vertical="center" wrapText="1"/>
    </xf>
    <xf numFmtId="3" fontId="0" fillId="0" borderId="4" xfId="0" applyNumberFormat="1" applyBorder="1" applyAlignment="1" applyProtection="1">
      <alignment horizontal="left" wrapText="1"/>
      <protection locked="0"/>
    </xf>
    <xf numFmtId="3" fontId="16" fillId="4" borderId="3" xfId="669" applyNumberFormat="1" applyFont="1" applyFill="1" applyBorder="1" applyAlignment="1">
      <alignment vertical="center" wrapText="1"/>
    </xf>
    <xf numFmtId="3" fontId="0" fillId="0" borderId="30" xfId="0" applyNumberFormat="1" applyBorder="1" applyAlignment="1" applyProtection="1">
      <alignment horizontal="left" wrapText="1"/>
      <protection locked="0"/>
    </xf>
    <xf numFmtId="3" fontId="0" fillId="0" borderId="29" xfId="0" applyNumberFormat="1" applyBorder="1" applyAlignment="1" applyProtection="1">
      <alignment horizontal="left" wrapText="1"/>
      <protection locked="0"/>
    </xf>
    <xf numFmtId="3" fontId="0" fillId="0" borderId="31" xfId="0" applyNumberFormat="1" applyBorder="1" applyAlignment="1" applyProtection="1">
      <alignment horizontal="left" wrapText="1"/>
      <protection locked="0"/>
    </xf>
    <xf numFmtId="3" fontId="10" fillId="4" borderId="3" xfId="669" applyNumberFormat="1" applyFont="1" applyFill="1" applyBorder="1" applyAlignment="1">
      <alignment vertical="center" wrapText="1"/>
    </xf>
    <xf numFmtId="3" fontId="0" fillId="6" borderId="3" xfId="0" applyNumberFormat="1" applyFill="1" applyBorder="1" applyAlignment="1">
      <alignment horizontal="left" vertical="center"/>
    </xf>
    <xf numFmtId="0" fontId="0" fillId="0" borderId="0" xfId="0" applyAlignment="1">
      <alignment horizontal="left"/>
    </xf>
    <xf numFmtId="0" fontId="0" fillId="0" borderId="0" xfId="0" applyAlignment="1">
      <alignment horizontal="left" wrapText="1"/>
    </xf>
    <xf numFmtId="3" fontId="9" fillId="6" borderId="6" xfId="0" applyNumberFormat="1" applyFont="1" applyFill="1" applyBorder="1" applyAlignment="1">
      <alignment horizontal="left" vertical="center" wrapText="1"/>
    </xf>
    <xf numFmtId="3" fontId="17" fillId="6" borderId="6" xfId="0" applyNumberFormat="1" applyFont="1" applyFill="1" applyBorder="1" applyAlignment="1">
      <alignment horizontal="left" vertical="center" wrapText="1"/>
    </xf>
    <xf numFmtId="3" fontId="9" fillId="0" borderId="0" xfId="0" applyNumberFormat="1" applyFont="1" applyAlignment="1">
      <alignment horizontal="center" vertical="center" wrapText="1"/>
    </xf>
    <xf numFmtId="0" fontId="24" fillId="5" borderId="11" xfId="0" applyFont="1" applyFill="1" applyBorder="1" applyAlignment="1">
      <alignment horizontal="left"/>
    </xf>
    <xf numFmtId="0" fontId="26" fillId="9" borderId="18" xfId="0" applyFont="1" applyFill="1" applyBorder="1" applyAlignment="1">
      <alignment horizontal="left" vertical="center"/>
    </xf>
    <xf numFmtId="166" fontId="26" fillId="0" borderId="20" xfId="1" applyFont="1" applyBorder="1" applyAlignment="1" applyProtection="1">
      <alignment vertical="center"/>
    </xf>
    <xf numFmtId="0" fontId="26" fillId="0" borderId="21" xfId="0" applyFont="1" applyBorder="1" applyAlignment="1">
      <alignment horizontal="center" vertical="center" wrapText="1"/>
    </xf>
    <xf numFmtId="0" fontId="26" fillId="9" borderId="20" xfId="0" applyFont="1" applyFill="1" applyBorder="1" applyAlignment="1">
      <alignment horizontal="left" vertical="center"/>
    </xf>
    <xf numFmtId="0" fontId="26" fillId="0" borderId="21" xfId="0" applyFont="1" applyBorder="1" applyAlignment="1">
      <alignment horizontal="center" vertical="center"/>
    </xf>
    <xf numFmtId="0" fontId="13" fillId="0" borderId="1" xfId="0" applyFont="1" applyBorder="1" applyAlignment="1">
      <alignment horizontal="left"/>
    </xf>
    <xf numFmtId="0" fontId="13" fillId="0" borderId="12" xfId="0" applyFont="1" applyBorder="1" applyAlignment="1">
      <alignment horizontal="left"/>
    </xf>
    <xf numFmtId="0" fontId="13" fillId="0" borderId="32" xfId="0" applyFont="1" applyBorder="1" applyAlignment="1">
      <alignment horizontal="left"/>
    </xf>
    <xf numFmtId="0" fontId="13" fillId="0" borderId="33" xfId="0" applyFont="1" applyBorder="1" applyAlignment="1">
      <alignment horizontal="left"/>
    </xf>
    <xf numFmtId="166" fontId="26" fillId="0" borderId="22" xfId="1" applyFont="1" applyBorder="1" applyAlignment="1" applyProtection="1">
      <alignment vertical="center"/>
    </xf>
    <xf numFmtId="0" fontId="26" fillId="0" borderId="23" xfId="0" applyFont="1" applyBorder="1" applyAlignment="1">
      <alignment horizontal="center" vertical="center"/>
    </xf>
    <xf numFmtId="3" fontId="10" fillId="6" borderId="3" xfId="669" applyNumberFormat="1" applyFont="1" applyFill="1" applyBorder="1" applyAlignment="1">
      <alignment horizontal="left" vertical="center" wrapText="1"/>
    </xf>
    <xf numFmtId="3" fontId="10" fillId="6" borderId="3" xfId="669" applyNumberFormat="1" applyFont="1" applyFill="1" applyBorder="1" applyAlignment="1">
      <alignment vertical="center"/>
    </xf>
    <xf numFmtId="3" fontId="13" fillId="6" borderId="3" xfId="0" applyNumberFormat="1" applyFont="1" applyFill="1" applyBorder="1" applyAlignment="1">
      <alignment vertical="center" wrapText="1"/>
    </xf>
    <xf numFmtId="3" fontId="16" fillId="6" borderId="3" xfId="0" applyNumberFormat="1" applyFont="1" applyFill="1" applyBorder="1" applyAlignment="1">
      <alignment vertical="center" wrapText="1"/>
    </xf>
    <xf numFmtId="3" fontId="17" fillId="4" borderId="3" xfId="0" applyNumberFormat="1" applyFont="1" applyFill="1" applyBorder="1" applyAlignment="1">
      <alignment horizontal="left" vertical="center" wrapText="1"/>
    </xf>
    <xf numFmtId="3" fontId="10" fillId="6" borderId="3" xfId="0" applyNumberFormat="1" applyFont="1" applyFill="1" applyBorder="1" applyAlignment="1">
      <alignment horizontal="left" vertical="center" wrapText="1"/>
    </xf>
    <xf numFmtId="3" fontId="10" fillId="6" borderId="3" xfId="0" applyNumberFormat="1" applyFont="1" applyFill="1" applyBorder="1" applyAlignment="1">
      <alignment vertical="center"/>
    </xf>
    <xf numFmtId="3" fontId="9" fillId="6" borderId="5" xfId="0" applyNumberFormat="1" applyFont="1" applyFill="1" applyBorder="1" applyAlignment="1">
      <alignment horizontal="left" vertical="center" wrapText="1"/>
    </xf>
    <xf numFmtId="3" fontId="10" fillId="6" borderId="3" xfId="0" applyNumberFormat="1" applyFont="1" applyFill="1" applyBorder="1" applyAlignment="1">
      <alignment vertical="center" wrapText="1"/>
    </xf>
    <xf numFmtId="0" fontId="0" fillId="5" borderId="0" xfId="0" applyFill="1" applyAlignment="1">
      <alignment horizontal="center"/>
    </xf>
    <xf numFmtId="3" fontId="7" fillId="3" borderId="2" xfId="0" applyNumberFormat="1" applyFont="1" applyFill="1" applyBorder="1" applyAlignment="1" applyProtection="1">
      <alignment horizontal="left" vertical="center"/>
    </xf>
    <xf numFmtId="0" fontId="8" fillId="0" borderId="0" xfId="0" applyFont="1" applyAlignment="1" applyProtection="1">
      <alignment horizontal="left" wrapText="1"/>
    </xf>
    <xf numFmtId="0" fontId="0" fillId="0" borderId="0" xfId="0" applyProtection="1"/>
    <xf numFmtId="3" fontId="9" fillId="4" borderId="3" xfId="0" applyNumberFormat="1" applyFont="1" applyFill="1" applyBorder="1" applyAlignment="1" applyProtection="1">
      <alignment horizontal="center" vertical="center" wrapText="1"/>
    </xf>
    <xf numFmtId="3" fontId="10" fillId="4" borderId="3" xfId="0" applyNumberFormat="1" applyFont="1" applyFill="1" applyBorder="1" applyAlignment="1" applyProtection="1">
      <alignment horizontal="left" wrapText="1"/>
    </xf>
    <xf numFmtId="3" fontId="9" fillId="4" borderId="5" xfId="0" applyNumberFormat="1" applyFont="1" applyFill="1" applyBorder="1" applyAlignment="1" applyProtection="1">
      <alignment horizontal="center" vertical="center" wrapText="1"/>
    </xf>
    <xf numFmtId="0" fontId="34" fillId="0" borderId="0" xfId="0" applyFont="1" applyProtection="1"/>
    <xf numFmtId="0" fontId="12" fillId="0" borderId="0" xfId="0" applyFont="1" applyProtection="1"/>
  </cellXfs>
  <cellStyles count="670">
    <cellStyle name="ClimCalc N/A" xfId="2" xr:uid="{00000000-0005-0000-0000-000000000000}"/>
    <cellStyle name="ClimCalc n/a 1" xfId="3" xr:uid="{00000000-0005-0000-0000-000001000000}"/>
    <cellStyle name="ClimCalc3" xfId="4" xr:uid="{00000000-0005-0000-0000-000002000000}"/>
    <cellStyle name="Dezimal 2" xfId="5" xr:uid="{00000000-0005-0000-0000-000003000000}"/>
    <cellStyle name="Dezimal 2 2" xfId="6" xr:uid="{00000000-0005-0000-0000-000004000000}"/>
    <cellStyle name="Dezimal 2 3" xfId="7" xr:uid="{00000000-0005-0000-0000-000005000000}"/>
    <cellStyle name="Dezimal 3" xfId="8" xr:uid="{00000000-0005-0000-0000-000006000000}"/>
    <cellStyle name="Euro" xfId="9" xr:uid="{00000000-0005-0000-0000-000007000000}"/>
    <cellStyle name="Hyperlink 2" xfId="10" xr:uid="{00000000-0005-0000-0000-000008000000}"/>
    <cellStyle name="Hyperlink 2 2" xfId="11" xr:uid="{00000000-0005-0000-0000-000009000000}"/>
    <cellStyle name="Komma" xfId="1" builtinId="3"/>
    <cellStyle name="Komma 2" xfId="12" xr:uid="{00000000-0005-0000-0000-00000B000000}"/>
    <cellStyle name="Komma 2 10" xfId="13" xr:uid="{00000000-0005-0000-0000-00000C000000}"/>
    <cellStyle name="Komma 2 11" xfId="14" xr:uid="{00000000-0005-0000-0000-00000D000000}"/>
    <cellStyle name="Komma 2 2" xfId="15" xr:uid="{00000000-0005-0000-0000-00000E000000}"/>
    <cellStyle name="Komma 2 2 2" xfId="16" xr:uid="{00000000-0005-0000-0000-00000F000000}"/>
    <cellStyle name="Komma 2 2 2 2" xfId="17" xr:uid="{00000000-0005-0000-0000-000010000000}"/>
    <cellStyle name="Komma 2 2 2 2 2" xfId="18" xr:uid="{00000000-0005-0000-0000-000011000000}"/>
    <cellStyle name="Komma 2 2 2 2 2 2" xfId="19" xr:uid="{00000000-0005-0000-0000-000012000000}"/>
    <cellStyle name="Komma 2 2 2 2 2 2 2" xfId="20" xr:uid="{00000000-0005-0000-0000-000013000000}"/>
    <cellStyle name="Komma 2 2 2 2 2 3" xfId="21" xr:uid="{00000000-0005-0000-0000-000014000000}"/>
    <cellStyle name="Komma 2 2 2 2 2 4" xfId="22" xr:uid="{00000000-0005-0000-0000-000015000000}"/>
    <cellStyle name="Komma 2 2 2 2 3" xfId="23" xr:uid="{00000000-0005-0000-0000-000016000000}"/>
    <cellStyle name="Komma 2 2 2 2 3 2" xfId="24" xr:uid="{00000000-0005-0000-0000-000017000000}"/>
    <cellStyle name="Komma 2 2 2 2 3 3" xfId="25" xr:uid="{00000000-0005-0000-0000-000018000000}"/>
    <cellStyle name="Komma 2 2 2 2 4" xfId="26" xr:uid="{00000000-0005-0000-0000-000019000000}"/>
    <cellStyle name="Komma 2 2 2 2 4 2" xfId="27" xr:uid="{00000000-0005-0000-0000-00001A000000}"/>
    <cellStyle name="Komma 2 2 2 2 5" xfId="28" xr:uid="{00000000-0005-0000-0000-00001B000000}"/>
    <cellStyle name="Komma 2 2 2 2 6" xfId="29" xr:uid="{00000000-0005-0000-0000-00001C000000}"/>
    <cellStyle name="Komma 2 2 2 3" xfId="30" xr:uid="{00000000-0005-0000-0000-00001D000000}"/>
    <cellStyle name="Komma 2 2 2 3 2" xfId="31" xr:uid="{00000000-0005-0000-0000-00001E000000}"/>
    <cellStyle name="Komma 2 2 2 3 2 2" xfId="32" xr:uid="{00000000-0005-0000-0000-00001F000000}"/>
    <cellStyle name="Komma 2 2 2 3 2 2 2" xfId="33" xr:uid="{00000000-0005-0000-0000-000020000000}"/>
    <cellStyle name="Komma 2 2 2 3 2 3" xfId="34" xr:uid="{00000000-0005-0000-0000-000021000000}"/>
    <cellStyle name="Komma 2 2 2 3 2 4" xfId="35" xr:uid="{00000000-0005-0000-0000-000022000000}"/>
    <cellStyle name="Komma 2 2 2 3 3" xfId="36" xr:uid="{00000000-0005-0000-0000-000023000000}"/>
    <cellStyle name="Komma 2 2 2 3 3 2" xfId="37" xr:uid="{00000000-0005-0000-0000-000024000000}"/>
    <cellStyle name="Komma 2 2 2 3 3 3" xfId="38" xr:uid="{00000000-0005-0000-0000-000025000000}"/>
    <cellStyle name="Komma 2 2 2 3 4" xfId="39" xr:uid="{00000000-0005-0000-0000-000026000000}"/>
    <cellStyle name="Komma 2 2 2 3 4 2" xfId="40" xr:uid="{00000000-0005-0000-0000-000027000000}"/>
    <cellStyle name="Komma 2 2 2 3 5" xfId="41" xr:uid="{00000000-0005-0000-0000-000028000000}"/>
    <cellStyle name="Komma 2 2 2 3 6" xfId="42" xr:uid="{00000000-0005-0000-0000-000029000000}"/>
    <cellStyle name="Komma 2 2 2 4" xfId="43" xr:uid="{00000000-0005-0000-0000-00002A000000}"/>
    <cellStyle name="Komma 2 2 2 4 2" xfId="44" xr:uid="{00000000-0005-0000-0000-00002B000000}"/>
    <cellStyle name="Komma 2 2 2 4 2 2" xfId="45" xr:uid="{00000000-0005-0000-0000-00002C000000}"/>
    <cellStyle name="Komma 2 2 2 4 3" xfId="46" xr:uid="{00000000-0005-0000-0000-00002D000000}"/>
    <cellStyle name="Komma 2 2 2 4 4" xfId="47" xr:uid="{00000000-0005-0000-0000-00002E000000}"/>
    <cellStyle name="Komma 2 2 2 5" xfId="48" xr:uid="{00000000-0005-0000-0000-00002F000000}"/>
    <cellStyle name="Komma 2 2 2 5 2" xfId="49" xr:uid="{00000000-0005-0000-0000-000030000000}"/>
    <cellStyle name="Komma 2 2 2 5 3" xfId="50" xr:uid="{00000000-0005-0000-0000-000031000000}"/>
    <cellStyle name="Komma 2 2 2 6" xfId="51" xr:uid="{00000000-0005-0000-0000-000032000000}"/>
    <cellStyle name="Komma 2 2 2 6 2" xfId="52" xr:uid="{00000000-0005-0000-0000-000033000000}"/>
    <cellStyle name="Komma 2 2 2 7" xfId="53" xr:uid="{00000000-0005-0000-0000-000034000000}"/>
    <cellStyle name="Komma 2 2 2 8" xfId="54" xr:uid="{00000000-0005-0000-0000-000035000000}"/>
    <cellStyle name="Komma 2 2 3" xfId="55" xr:uid="{00000000-0005-0000-0000-000036000000}"/>
    <cellStyle name="Komma 2 2 3 2" xfId="56" xr:uid="{00000000-0005-0000-0000-000037000000}"/>
    <cellStyle name="Komma 2 2 3 2 2" xfId="57" xr:uid="{00000000-0005-0000-0000-000038000000}"/>
    <cellStyle name="Komma 2 2 3 2 2 2" xfId="58" xr:uid="{00000000-0005-0000-0000-000039000000}"/>
    <cellStyle name="Komma 2 2 3 2 3" xfId="59" xr:uid="{00000000-0005-0000-0000-00003A000000}"/>
    <cellStyle name="Komma 2 2 3 2 4" xfId="60" xr:uid="{00000000-0005-0000-0000-00003B000000}"/>
    <cellStyle name="Komma 2 2 3 3" xfId="61" xr:uid="{00000000-0005-0000-0000-00003C000000}"/>
    <cellStyle name="Komma 2 2 3 3 2" xfId="62" xr:uid="{00000000-0005-0000-0000-00003D000000}"/>
    <cellStyle name="Komma 2 2 3 3 3" xfId="63" xr:uid="{00000000-0005-0000-0000-00003E000000}"/>
    <cellStyle name="Komma 2 2 3 4" xfId="64" xr:uid="{00000000-0005-0000-0000-00003F000000}"/>
    <cellStyle name="Komma 2 2 3 4 2" xfId="65" xr:uid="{00000000-0005-0000-0000-000040000000}"/>
    <cellStyle name="Komma 2 2 3 5" xfId="66" xr:uid="{00000000-0005-0000-0000-000041000000}"/>
    <cellStyle name="Komma 2 2 3 6" xfId="67" xr:uid="{00000000-0005-0000-0000-000042000000}"/>
    <cellStyle name="Komma 2 2 4" xfId="68" xr:uid="{00000000-0005-0000-0000-000043000000}"/>
    <cellStyle name="Komma 2 2 4 2" xfId="69" xr:uid="{00000000-0005-0000-0000-000044000000}"/>
    <cellStyle name="Komma 2 2 4 2 2" xfId="70" xr:uid="{00000000-0005-0000-0000-000045000000}"/>
    <cellStyle name="Komma 2 2 4 2 2 2" xfId="71" xr:uid="{00000000-0005-0000-0000-000046000000}"/>
    <cellStyle name="Komma 2 2 4 2 3" xfId="72" xr:uid="{00000000-0005-0000-0000-000047000000}"/>
    <cellStyle name="Komma 2 2 4 2 4" xfId="73" xr:uid="{00000000-0005-0000-0000-000048000000}"/>
    <cellStyle name="Komma 2 2 4 3" xfId="74" xr:uid="{00000000-0005-0000-0000-000049000000}"/>
    <cellStyle name="Komma 2 2 4 3 2" xfId="75" xr:uid="{00000000-0005-0000-0000-00004A000000}"/>
    <cellStyle name="Komma 2 2 4 3 3" xfId="76" xr:uid="{00000000-0005-0000-0000-00004B000000}"/>
    <cellStyle name="Komma 2 2 4 4" xfId="77" xr:uid="{00000000-0005-0000-0000-00004C000000}"/>
    <cellStyle name="Komma 2 2 4 4 2" xfId="78" xr:uid="{00000000-0005-0000-0000-00004D000000}"/>
    <cellStyle name="Komma 2 2 4 5" xfId="79" xr:uid="{00000000-0005-0000-0000-00004E000000}"/>
    <cellStyle name="Komma 2 2 4 6" xfId="80" xr:uid="{00000000-0005-0000-0000-00004F000000}"/>
    <cellStyle name="Komma 2 2 5" xfId="81" xr:uid="{00000000-0005-0000-0000-000050000000}"/>
    <cellStyle name="Komma 2 2 5 2" xfId="82" xr:uid="{00000000-0005-0000-0000-000051000000}"/>
    <cellStyle name="Komma 2 2 5 2 2" xfId="83" xr:uid="{00000000-0005-0000-0000-000052000000}"/>
    <cellStyle name="Komma 2 2 5 3" xfId="84" xr:uid="{00000000-0005-0000-0000-000053000000}"/>
    <cellStyle name="Komma 2 2 5 4" xfId="85" xr:uid="{00000000-0005-0000-0000-000054000000}"/>
    <cellStyle name="Komma 2 2 6" xfId="86" xr:uid="{00000000-0005-0000-0000-000055000000}"/>
    <cellStyle name="Komma 2 2 6 2" xfId="87" xr:uid="{00000000-0005-0000-0000-000056000000}"/>
    <cellStyle name="Komma 2 2 6 3" xfId="88" xr:uid="{00000000-0005-0000-0000-000057000000}"/>
    <cellStyle name="Komma 2 2 7" xfId="89" xr:uid="{00000000-0005-0000-0000-000058000000}"/>
    <cellStyle name="Komma 2 2 7 2" xfId="90" xr:uid="{00000000-0005-0000-0000-000059000000}"/>
    <cellStyle name="Komma 2 2 8" xfId="91" xr:uid="{00000000-0005-0000-0000-00005A000000}"/>
    <cellStyle name="Komma 2 2 9" xfId="92" xr:uid="{00000000-0005-0000-0000-00005B000000}"/>
    <cellStyle name="Komma 2 3" xfId="93" xr:uid="{00000000-0005-0000-0000-00005C000000}"/>
    <cellStyle name="Komma 2 4" xfId="94" xr:uid="{00000000-0005-0000-0000-00005D000000}"/>
    <cellStyle name="Komma 2 4 2" xfId="95" xr:uid="{00000000-0005-0000-0000-00005E000000}"/>
    <cellStyle name="Komma 2 4 2 2" xfId="96" xr:uid="{00000000-0005-0000-0000-00005F000000}"/>
    <cellStyle name="Komma 2 4 2 2 2" xfId="97" xr:uid="{00000000-0005-0000-0000-000060000000}"/>
    <cellStyle name="Komma 2 4 2 2 2 2" xfId="98" xr:uid="{00000000-0005-0000-0000-000061000000}"/>
    <cellStyle name="Komma 2 4 2 2 3" xfId="99" xr:uid="{00000000-0005-0000-0000-000062000000}"/>
    <cellStyle name="Komma 2 4 2 2 4" xfId="100" xr:uid="{00000000-0005-0000-0000-000063000000}"/>
    <cellStyle name="Komma 2 4 2 3" xfId="101" xr:uid="{00000000-0005-0000-0000-000064000000}"/>
    <cellStyle name="Komma 2 4 2 3 2" xfId="102" xr:uid="{00000000-0005-0000-0000-000065000000}"/>
    <cellStyle name="Komma 2 4 2 3 3" xfId="103" xr:uid="{00000000-0005-0000-0000-000066000000}"/>
    <cellStyle name="Komma 2 4 2 4" xfId="104" xr:uid="{00000000-0005-0000-0000-000067000000}"/>
    <cellStyle name="Komma 2 4 2 4 2" xfId="105" xr:uid="{00000000-0005-0000-0000-000068000000}"/>
    <cellStyle name="Komma 2 4 2 5" xfId="106" xr:uid="{00000000-0005-0000-0000-000069000000}"/>
    <cellStyle name="Komma 2 4 2 6" xfId="107" xr:uid="{00000000-0005-0000-0000-00006A000000}"/>
    <cellStyle name="Komma 2 4 3" xfId="108" xr:uid="{00000000-0005-0000-0000-00006B000000}"/>
    <cellStyle name="Komma 2 4 3 2" xfId="109" xr:uid="{00000000-0005-0000-0000-00006C000000}"/>
    <cellStyle name="Komma 2 4 3 2 2" xfId="110" xr:uid="{00000000-0005-0000-0000-00006D000000}"/>
    <cellStyle name="Komma 2 4 3 2 2 2" xfId="111" xr:uid="{00000000-0005-0000-0000-00006E000000}"/>
    <cellStyle name="Komma 2 4 3 2 3" xfId="112" xr:uid="{00000000-0005-0000-0000-00006F000000}"/>
    <cellStyle name="Komma 2 4 3 2 4" xfId="113" xr:uid="{00000000-0005-0000-0000-000070000000}"/>
    <cellStyle name="Komma 2 4 3 3" xfId="114" xr:uid="{00000000-0005-0000-0000-000071000000}"/>
    <cellStyle name="Komma 2 4 3 3 2" xfId="115" xr:uid="{00000000-0005-0000-0000-000072000000}"/>
    <cellStyle name="Komma 2 4 3 3 3" xfId="116" xr:uid="{00000000-0005-0000-0000-000073000000}"/>
    <cellStyle name="Komma 2 4 3 4" xfId="117" xr:uid="{00000000-0005-0000-0000-000074000000}"/>
    <cellStyle name="Komma 2 4 3 4 2" xfId="118" xr:uid="{00000000-0005-0000-0000-000075000000}"/>
    <cellStyle name="Komma 2 4 3 5" xfId="119" xr:uid="{00000000-0005-0000-0000-000076000000}"/>
    <cellStyle name="Komma 2 4 3 6" xfId="120" xr:uid="{00000000-0005-0000-0000-000077000000}"/>
    <cellStyle name="Komma 2 4 4" xfId="121" xr:uid="{00000000-0005-0000-0000-000078000000}"/>
    <cellStyle name="Komma 2 4 4 2" xfId="122" xr:uid="{00000000-0005-0000-0000-000079000000}"/>
    <cellStyle name="Komma 2 4 4 2 2" xfId="123" xr:uid="{00000000-0005-0000-0000-00007A000000}"/>
    <cellStyle name="Komma 2 4 4 3" xfId="124" xr:uid="{00000000-0005-0000-0000-00007B000000}"/>
    <cellStyle name="Komma 2 4 4 4" xfId="125" xr:uid="{00000000-0005-0000-0000-00007C000000}"/>
    <cellStyle name="Komma 2 4 5" xfId="126" xr:uid="{00000000-0005-0000-0000-00007D000000}"/>
    <cellStyle name="Komma 2 4 5 2" xfId="127" xr:uid="{00000000-0005-0000-0000-00007E000000}"/>
    <cellStyle name="Komma 2 4 5 3" xfId="128" xr:uid="{00000000-0005-0000-0000-00007F000000}"/>
    <cellStyle name="Komma 2 4 6" xfId="129" xr:uid="{00000000-0005-0000-0000-000080000000}"/>
    <cellStyle name="Komma 2 4 6 2" xfId="130" xr:uid="{00000000-0005-0000-0000-000081000000}"/>
    <cellStyle name="Komma 2 4 7" xfId="131" xr:uid="{00000000-0005-0000-0000-000082000000}"/>
    <cellStyle name="Komma 2 4 8" xfId="132" xr:uid="{00000000-0005-0000-0000-000083000000}"/>
    <cellStyle name="Komma 2 5" xfId="133" xr:uid="{00000000-0005-0000-0000-000084000000}"/>
    <cellStyle name="Komma 2 5 2" xfId="134" xr:uid="{00000000-0005-0000-0000-000085000000}"/>
    <cellStyle name="Komma 2 5 2 2" xfId="135" xr:uid="{00000000-0005-0000-0000-000086000000}"/>
    <cellStyle name="Komma 2 5 2 2 2" xfId="136" xr:uid="{00000000-0005-0000-0000-000087000000}"/>
    <cellStyle name="Komma 2 5 2 3" xfId="137" xr:uid="{00000000-0005-0000-0000-000088000000}"/>
    <cellStyle name="Komma 2 5 2 4" xfId="138" xr:uid="{00000000-0005-0000-0000-000089000000}"/>
    <cellStyle name="Komma 2 5 3" xfId="139" xr:uid="{00000000-0005-0000-0000-00008A000000}"/>
    <cellStyle name="Komma 2 5 3 2" xfId="140" xr:uid="{00000000-0005-0000-0000-00008B000000}"/>
    <cellStyle name="Komma 2 5 3 3" xfId="141" xr:uid="{00000000-0005-0000-0000-00008C000000}"/>
    <cellStyle name="Komma 2 5 4" xfId="142" xr:uid="{00000000-0005-0000-0000-00008D000000}"/>
    <cellStyle name="Komma 2 5 4 2" xfId="143" xr:uid="{00000000-0005-0000-0000-00008E000000}"/>
    <cellStyle name="Komma 2 5 5" xfId="144" xr:uid="{00000000-0005-0000-0000-00008F000000}"/>
    <cellStyle name="Komma 2 5 6" xfId="145" xr:uid="{00000000-0005-0000-0000-000090000000}"/>
    <cellStyle name="Komma 2 6" xfId="146" xr:uid="{00000000-0005-0000-0000-000091000000}"/>
    <cellStyle name="Komma 2 6 2" xfId="147" xr:uid="{00000000-0005-0000-0000-000092000000}"/>
    <cellStyle name="Komma 2 6 2 2" xfId="148" xr:uid="{00000000-0005-0000-0000-000093000000}"/>
    <cellStyle name="Komma 2 6 2 2 2" xfId="149" xr:uid="{00000000-0005-0000-0000-000094000000}"/>
    <cellStyle name="Komma 2 6 2 3" xfId="150" xr:uid="{00000000-0005-0000-0000-000095000000}"/>
    <cellStyle name="Komma 2 6 2 4" xfId="151" xr:uid="{00000000-0005-0000-0000-000096000000}"/>
    <cellStyle name="Komma 2 6 3" xfId="152" xr:uid="{00000000-0005-0000-0000-000097000000}"/>
    <cellStyle name="Komma 2 6 3 2" xfId="153" xr:uid="{00000000-0005-0000-0000-000098000000}"/>
    <cellStyle name="Komma 2 6 3 3" xfId="154" xr:uid="{00000000-0005-0000-0000-000099000000}"/>
    <cellStyle name="Komma 2 6 4" xfId="155" xr:uid="{00000000-0005-0000-0000-00009A000000}"/>
    <cellStyle name="Komma 2 6 4 2" xfId="156" xr:uid="{00000000-0005-0000-0000-00009B000000}"/>
    <cellStyle name="Komma 2 6 5" xfId="157" xr:uid="{00000000-0005-0000-0000-00009C000000}"/>
    <cellStyle name="Komma 2 6 6" xfId="158" xr:uid="{00000000-0005-0000-0000-00009D000000}"/>
    <cellStyle name="Komma 2 7" xfId="159" xr:uid="{00000000-0005-0000-0000-00009E000000}"/>
    <cellStyle name="Komma 2 7 2" xfId="160" xr:uid="{00000000-0005-0000-0000-00009F000000}"/>
    <cellStyle name="Komma 2 7 2 2" xfId="161" xr:uid="{00000000-0005-0000-0000-0000A0000000}"/>
    <cellStyle name="Komma 2 7 3" xfId="162" xr:uid="{00000000-0005-0000-0000-0000A1000000}"/>
    <cellStyle name="Komma 2 7 4" xfId="163" xr:uid="{00000000-0005-0000-0000-0000A2000000}"/>
    <cellStyle name="Komma 2 8" xfId="164" xr:uid="{00000000-0005-0000-0000-0000A3000000}"/>
    <cellStyle name="Komma 2 8 2" xfId="165" xr:uid="{00000000-0005-0000-0000-0000A4000000}"/>
    <cellStyle name="Komma 2 8 3" xfId="166" xr:uid="{00000000-0005-0000-0000-0000A5000000}"/>
    <cellStyle name="Komma 2 9" xfId="167" xr:uid="{00000000-0005-0000-0000-0000A6000000}"/>
    <cellStyle name="Komma 2 9 2" xfId="168" xr:uid="{00000000-0005-0000-0000-0000A7000000}"/>
    <cellStyle name="Komma 3" xfId="169" xr:uid="{00000000-0005-0000-0000-0000A8000000}"/>
    <cellStyle name="Komma 3 2" xfId="170" xr:uid="{00000000-0005-0000-0000-0000A9000000}"/>
    <cellStyle name="Komma 3 2 2" xfId="171" xr:uid="{00000000-0005-0000-0000-0000AA000000}"/>
    <cellStyle name="Komma 3 2 2 2" xfId="172" xr:uid="{00000000-0005-0000-0000-0000AB000000}"/>
    <cellStyle name="Komma 3 2 2 2 2" xfId="173" xr:uid="{00000000-0005-0000-0000-0000AC000000}"/>
    <cellStyle name="Komma 3 2 2 2 2 2" xfId="174" xr:uid="{00000000-0005-0000-0000-0000AD000000}"/>
    <cellStyle name="Komma 3 2 2 2 3" xfId="175" xr:uid="{00000000-0005-0000-0000-0000AE000000}"/>
    <cellStyle name="Komma 3 2 2 2 4" xfId="176" xr:uid="{00000000-0005-0000-0000-0000AF000000}"/>
    <cellStyle name="Komma 3 2 2 3" xfId="177" xr:uid="{00000000-0005-0000-0000-0000B0000000}"/>
    <cellStyle name="Komma 3 2 2 3 2" xfId="178" xr:uid="{00000000-0005-0000-0000-0000B1000000}"/>
    <cellStyle name="Komma 3 2 2 3 3" xfId="179" xr:uid="{00000000-0005-0000-0000-0000B2000000}"/>
    <cellStyle name="Komma 3 2 2 4" xfId="180" xr:uid="{00000000-0005-0000-0000-0000B3000000}"/>
    <cellStyle name="Komma 3 2 2 4 2" xfId="181" xr:uid="{00000000-0005-0000-0000-0000B4000000}"/>
    <cellStyle name="Komma 3 2 2 5" xfId="182" xr:uid="{00000000-0005-0000-0000-0000B5000000}"/>
    <cellStyle name="Komma 3 2 2 6" xfId="183" xr:uid="{00000000-0005-0000-0000-0000B6000000}"/>
    <cellStyle name="Komma 3 2 3" xfId="184" xr:uid="{00000000-0005-0000-0000-0000B7000000}"/>
    <cellStyle name="Komma 3 2 3 2" xfId="185" xr:uid="{00000000-0005-0000-0000-0000B8000000}"/>
    <cellStyle name="Komma 3 2 3 2 2" xfId="186" xr:uid="{00000000-0005-0000-0000-0000B9000000}"/>
    <cellStyle name="Komma 3 2 3 2 2 2" xfId="187" xr:uid="{00000000-0005-0000-0000-0000BA000000}"/>
    <cellStyle name="Komma 3 2 3 2 3" xfId="188" xr:uid="{00000000-0005-0000-0000-0000BB000000}"/>
    <cellStyle name="Komma 3 2 3 2 4" xfId="189" xr:uid="{00000000-0005-0000-0000-0000BC000000}"/>
    <cellStyle name="Komma 3 2 3 3" xfId="190" xr:uid="{00000000-0005-0000-0000-0000BD000000}"/>
    <cellStyle name="Komma 3 2 3 3 2" xfId="191" xr:uid="{00000000-0005-0000-0000-0000BE000000}"/>
    <cellStyle name="Komma 3 2 3 3 3" xfId="192" xr:uid="{00000000-0005-0000-0000-0000BF000000}"/>
    <cellStyle name="Komma 3 2 3 4" xfId="193" xr:uid="{00000000-0005-0000-0000-0000C0000000}"/>
    <cellStyle name="Komma 3 2 3 4 2" xfId="194" xr:uid="{00000000-0005-0000-0000-0000C1000000}"/>
    <cellStyle name="Komma 3 2 3 5" xfId="195" xr:uid="{00000000-0005-0000-0000-0000C2000000}"/>
    <cellStyle name="Komma 3 2 3 6" xfId="196" xr:uid="{00000000-0005-0000-0000-0000C3000000}"/>
    <cellStyle name="Komma 3 2 4" xfId="197" xr:uid="{00000000-0005-0000-0000-0000C4000000}"/>
    <cellStyle name="Komma 3 2 4 2" xfId="198" xr:uid="{00000000-0005-0000-0000-0000C5000000}"/>
    <cellStyle name="Komma 3 2 4 2 2" xfId="199" xr:uid="{00000000-0005-0000-0000-0000C6000000}"/>
    <cellStyle name="Komma 3 2 4 3" xfId="200" xr:uid="{00000000-0005-0000-0000-0000C7000000}"/>
    <cellStyle name="Komma 3 2 4 4" xfId="201" xr:uid="{00000000-0005-0000-0000-0000C8000000}"/>
    <cellStyle name="Komma 3 2 5" xfId="202" xr:uid="{00000000-0005-0000-0000-0000C9000000}"/>
    <cellStyle name="Komma 3 2 5 2" xfId="203" xr:uid="{00000000-0005-0000-0000-0000CA000000}"/>
    <cellStyle name="Komma 3 2 5 3" xfId="204" xr:uid="{00000000-0005-0000-0000-0000CB000000}"/>
    <cellStyle name="Komma 3 2 6" xfId="205" xr:uid="{00000000-0005-0000-0000-0000CC000000}"/>
    <cellStyle name="Komma 3 2 6 2" xfId="206" xr:uid="{00000000-0005-0000-0000-0000CD000000}"/>
    <cellStyle name="Komma 3 2 7" xfId="207" xr:uid="{00000000-0005-0000-0000-0000CE000000}"/>
    <cellStyle name="Komma 3 2 8" xfId="208" xr:uid="{00000000-0005-0000-0000-0000CF000000}"/>
    <cellStyle name="Komma 3 3" xfId="209" xr:uid="{00000000-0005-0000-0000-0000D0000000}"/>
    <cellStyle name="Komma 3 3 2" xfId="210" xr:uid="{00000000-0005-0000-0000-0000D1000000}"/>
    <cellStyle name="Komma 3 3 2 2" xfId="211" xr:uid="{00000000-0005-0000-0000-0000D2000000}"/>
    <cellStyle name="Komma 3 3 2 2 2" xfId="212" xr:uid="{00000000-0005-0000-0000-0000D3000000}"/>
    <cellStyle name="Komma 3 3 2 3" xfId="213" xr:uid="{00000000-0005-0000-0000-0000D4000000}"/>
    <cellStyle name="Komma 3 3 2 4" xfId="214" xr:uid="{00000000-0005-0000-0000-0000D5000000}"/>
    <cellStyle name="Komma 3 3 3" xfId="215" xr:uid="{00000000-0005-0000-0000-0000D6000000}"/>
    <cellStyle name="Komma 3 3 3 2" xfId="216" xr:uid="{00000000-0005-0000-0000-0000D7000000}"/>
    <cellStyle name="Komma 3 3 3 3" xfId="217" xr:uid="{00000000-0005-0000-0000-0000D8000000}"/>
    <cellStyle name="Komma 3 3 4" xfId="218" xr:uid="{00000000-0005-0000-0000-0000D9000000}"/>
    <cellStyle name="Komma 3 3 4 2" xfId="219" xr:uid="{00000000-0005-0000-0000-0000DA000000}"/>
    <cellStyle name="Komma 3 3 5" xfId="220" xr:uid="{00000000-0005-0000-0000-0000DB000000}"/>
    <cellStyle name="Komma 3 3 6" xfId="221" xr:uid="{00000000-0005-0000-0000-0000DC000000}"/>
    <cellStyle name="Komma 3 4" xfId="222" xr:uid="{00000000-0005-0000-0000-0000DD000000}"/>
    <cellStyle name="Komma 3 4 2" xfId="223" xr:uid="{00000000-0005-0000-0000-0000DE000000}"/>
    <cellStyle name="Komma 3 4 2 2" xfId="224" xr:uid="{00000000-0005-0000-0000-0000DF000000}"/>
    <cellStyle name="Komma 3 4 2 2 2" xfId="225" xr:uid="{00000000-0005-0000-0000-0000E0000000}"/>
    <cellStyle name="Komma 3 4 2 3" xfId="226" xr:uid="{00000000-0005-0000-0000-0000E1000000}"/>
    <cellStyle name="Komma 3 4 2 4" xfId="227" xr:uid="{00000000-0005-0000-0000-0000E2000000}"/>
    <cellStyle name="Komma 3 4 3" xfId="228" xr:uid="{00000000-0005-0000-0000-0000E3000000}"/>
    <cellStyle name="Komma 3 4 3 2" xfId="229" xr:uid="{00000000-0005-0000-0000-0000E4000000}"/>
    <cellStyle name="Komma 3 4 3 3" xfId="230" xr:uid="{00000000-0005-0000-0000-0000E5000000}"/>
    <cellStyle name="Komma 3 4 4" xfId="231" xr:uid="{00000000-0005-0000-0000-0000E6000000}"/>
    <cellStyle name="Komma 3 4 4 2" xfId="232" xr:uid="{00000000-0005-0000-0000-0000E7000000}"/>
    <cellStyle name="Komma 3 4 5" xfId="233" xr:uid="{00000000-0005-0000-0000-0000E8000000}"/>
    <cellStyle name="Komma 3 4 6" xfId="234" xr:uid="{00000000-0005-0000-0000-0000E9000000}"/>
    <cellStyle name="Komma 3 5" xfId="235" xr:uid="{00000000-0005-0000-0000-0000EA000000}"/>
    <cellStyle name="Komma 3 5 2" xfId="236" xr:uid="{00000000-0005-0000-0000-0000EB000000}"/>
    <cellStyle name="Komma 3 5 2 2" xfId="237" xr:uid="{00000000-0005-0000-0000-0000EC000000}"/>
    <cellStyle name="Komma 3 5 3" xfId="238" xr:uid="{00000000-0005-0000-0000-0000ED000000}"/>
    <cellStyle name="Komma 3 5 4" xfId="239" xr:uid="{00000000-0005-0000-0000-0000EE000000}"/>
    <cellStyle name="Komma 3 6" xfId="240" xr:uid="{00000000-0005-0000-0000-0000EF000000}"/>
    <cellStyle name="Komma 3 6 2" xfId="241" xr:uid="{00000000-0005-0000-0000-0000F0000000}"/>
    <cellStyle name="Komma 3 6 3" xfId="242" xr:uid="{00000000-0005-0000-0000-0000F1000000}"/>
    <cellStyle name="Komma 3 7" xfId="243" xr:uid="{00000000-0005-0000-0000-0000F2000000}"/>
    <cellStyle name="Komma 3 7 2" xfId="244" xr:uid="{00000000-0005-0000-0000-0000F3000000}"/>
    <cellStyle name="Komma 3 8" xfId="245" xr:uid="{00000000-0005-0000-0000-0000F4000000}"/>
    <cellStyle name="Komma 3 9" xfId="246" xr:uid="{00000000-0005-0000-0000-0000F5000000}"/>
    <cellStyle name="Komma 4" xfId="247" xr:uid="{00000000-0005-0000-0000-0000F6000000}"/>
    <cellStyle name="Komma 5" xfId="248" xr:uid="{00000000-0005-0000-0000-0000F7000000}"/>
    <cellStyle name="Komma 5 2" xfId="249" xr:uid="{00000000-0005-0000-0000-0000F8000000}"/>
    <cellStyle name="Komma 5 2 2" xfId="250" xr:uid="{00000000-0005-0000-0000-0000F9000000}"/>
    <cellStyle name="Komma 5 2 2 2" xfId="251" xr:uid="{00000000-0005-0000-0000-0000FA000000}"/>
    <cellStyle name="Komma 5 2 3" xfId="252" xr:uid="{00000000-0005-0000-0000-0000FB000000}"/>
    <cellStyle name="Komma 5 2 4" xfId="253" xr:uid="{00000000-0005-0000-0000-0000FC000000}"/>
    <cellStyle name="Komma 5 3" xfId="254" xr:uid="{00000000-0005-0000-0000-0000FD000000}"/>
    <cellStyle name="Komma 5 3 2" xfId="255" xr:uid="{00000000-0005-0000-0000-0000FE000000}"/>
    <cellStyle name="Komma 5 3 3" xfId="256" xr:uid="{00000000-0005-0000-0000-0000FF000000}"/>
    <cellStyle name="Komma 5 4" xfId="257" xr:uid="{00000000-0005-0000-0000-000000010000}"/>
    <cellStyle name="Komma 5 4 2" xfId="258" xr:uid="{00000000-0005-0000-0000-000001010000}"/>
    <cellStyle name="Komma 5 5" xfId="259" xr:uid="{00000000-0005-0000-0000-000002010000}"/>
    <cellStyle name="Komma 5 6" xfId="260" xr:uid="{00000000-0005-0000-0000-000003010000}"/>
    <cellStyle name="Komma 6" xfId="261" xr:uid="{00000000-0005-0000-0000-000004010000}"/>
    <cellStyle name="Komma 6 2" xfId="262" xr:uid="{00000000-0005-0000-0000-000005010000}"/>
    <cellStyle name="Komma 6 2 2" xfId="263" xr:uid="{00000000-0005-0000-0000-000006010000}"/>
    <cellStyle name="Komma 6 2 2 2" xfId="264" xr:uid="{00000000-0005-0000-0000-000007010000}"/>
    <cellStyle name="Komma 6 2 3" xfId="265" xr:uid="{00000000-0005-0000-0000-000008010000}"/>
    <cellStyle name="Komma 6 2 4" xfId="266" xr:uid="{00000000-0005-0000-0000-000009010000}"/>
    <cellStyle name="Komma 6 3" xfId="267" xr:uid="{00000000-0005-0000-0000-00000A010000}"/>
    <cellStyle name="Komma 6 3 2" xfId="268" xr:uid="{00000000-0005-0000-0000-00000B010000}"/>
    <cellStyle name="Komma 6 3 3" xfId="269" xr:uid="{00000000-0005-0000-0000-00000C010000}"/>
    <cellStyle name="Komma 6 4" xfId="270" xr:uid="{00000000-0005-0000-0000-00000D010000}"/>
    <cellStyle name="Komma 6 4 2" xfId="271" xr:uid="{00000000-0005-0000-0000-00000E010000}"/>
    <cellStyle name="Komma 6 5" xfId="272" xr:uid="{00000000-0005-0000-0000-00000F010000}"/>
    <cellStyle name="Komma 6 6" xfId="273" xr:uid="{00000000-0005-0000-0000-000010010000}"/>
    <cellStyle name="Normal 2" xfId="274" xr:uid="{00000000-0005-0000-0000-000011010000}"/>
    <cellStyle name="Normal 3" xfId="275" xr:uid="{00000000-0005-0000-0000-000012010000}"/>
    <cellStyle name="Percent 2" xfId="276" xr:uid="{00000000-0005-0000-0000-000013010000}"/>
    <cellStyle name="Prozent 2" xfId="277" xr:uid="{00000000-0005-0000-0000-000014010000}"/>
    <cellStyle name="Prozent 2 2" xfId="278" xr:uid="{00000000-0005-0000-0000-000015010000}"/>
    <cellStyle name="Prozent 2 3" xfId="279" xr:uid="{00000000-0005-0000-0000-000016010000}"/>
    <cellStyle name="Prozent 2 4" xfId="280" xr:uid="{00000000-0005-0000-0000-000017010000}"/>
    <cellStyle name="Prozent 2 5" xfId="281" xr:uid="{00000000-0005-0000-0000-000018010000}"/>
    <cellStyle name="Prozent 3" xfId="282" xr:uid="{00000000-0005-0000-0000-000019010000}"/>
    <cellStyle name="Prozent 3 2" xfId="283" xr:uid="{00000000-0005-0000-0000-00001A010000}"/>
    <cellStyle name="Prozent 3 2 2" xfId="284" xr:uid="{00000000-0005-0000-0000-00001B010000}"/>
    <cellStyle name="Prozent 3 2 2 2" xfId="285" xr:uid="{00000000-0005-0000-0000-00001C010000}"/>
    <cellStyle name="Prozent 3 2 2 2 2" xfId="286" xr:uid="{00000000-0005-0000-0000-00001D010000}"/>
    <cellStyle name="Prozent 3 2 2 2 2 2" xfId="287" xr:uid="{00000000-0005-0000-0000-00001E010000}"/>
    <cellStyle name="Prozent 3 2 2 2 3" xfId="288" xr:uid="{00000000-0005-0000-0000-00001F010000}"/>
    <cellStyle name="Prozent 3 2 2 2 4" xfId="289" xr:uid="{00000000-0005-0000-0000-000020010000}"/>
    <cellStyle name="Prozent 3 2 2 3" xfId="290" xr:uid="{00000000-0005-0000-0000-000021010000}"/>
    <cellStyle name="Prozent 3 2 2 3 2" xfId="291" xr:uid="{00000000-0005-0000-0000-000022010000}"/>
    <cellStyle name="Prozent 3 2 2 3 3" xfId="292" xr:uid="{00000000-0005-0000-0000-000023010000}"/>
    <cellStyle name="Prozent 3 2 2 4" xfId="293" xr:uid="{00000000-0005-0000-0000-000024010000}"/>
    <cellStyle name="Prozent 3 2 2 4 2" xfId="294" xr:uid="{00000000-0005-0000-0000-000025010000}"/>
    <cellStyle name="Prozent 3 2 2 5" xfId="295" xr:uid="{00000000-0005-0000-0000-000026010000}"/>
    <cellStyle name="Prozent 3 2 2 6" xfId="296" xr:uid="{00000000-0005-0000-0000-000027010000}"/>
    <cellStyle name="Prozent 3 2 3" xfId="297" xr:uid="{00000000-0005-0000-0000-000028010000}"/>
    <cellStyle name="Prozent 3 2 3 2" xfId="298" xr:uid="{00000000-0005-0000-0000-000029010000}"/>
    <cellStyle name="Prozent 3 2 3 2 2" xfId="299" xr:uid="{00000000-0005-0000-0000-00002A010000}"/>
    <cellStyle name="Prozent 3 2 3 2 2 2" xfId="300" xr:uid="{00000000-0005-0000-0000-00002B010000}"/>
    <cellStyle name="Prozent 3 2 3 2 3" xfId="301" xr:uid="{00000000-0005-0000-0000-00002C010000}"/>
    <cellStyle name="Prozent 3 2 3 2 4" xfId="302" xr:uid="{00000000-0005-0000-0000-00002D010000}"/>
    <cellStyle name="Prozent 3 2 3 3" xfId="303" xr:uid="{00000000-0005-0000-0000-00002E010000}"/>
    <cellStyle name="Prozent 3 2 3 3 2" xfId="304" xr:uid="{00000000-0005-0000-0000-00002F010000}"/>
    <cellStyle name="Prozent 3 2 3 3 3" xfId="305" xr:uid="{00000000-0005-0000-0000-000030010000}"/>
    <cellStyle name="Prozent 3 2 3 4" xfId="306" xr:uid="{00000000-0005-0000-0000-000031010000}"/>
    <cellStyle name="Prozent 3 2 3 4 2" xfId="307" xr:uid="{00000000-0005-0000-0000-000032010000}"/>
    <cellStyle name="Prozent 3 2 3 5" xfId="308" xr:uid="{00000000-0005-0000-0000-000033010000}"/>
    <cellStyle name="Prozent 3 2 3 6" xfId="309" xr:uid="{00000000-0005-0000-0000-000034010000}"/>
    <cellStyle name="Prozent 3 2 4" xfId="310" xr:uid="{00000000-0005-0000-0000-000035010000}"/>
    <cellStyle name="Prozent 3 2 4 2" xfId="311" xr:uid="{00000000-0005-0000-0000-000036010000}"/>
    <cellStyle name="Prozent 3 2 4 2 2" xfId="312" xr:uid="{00000000-0005-0000-0000-000037010000}"/>
    <cellStyle name="Prozent 3 2 4 3" xfId="313" xr:uid="{00000000-0005-0000-0000-000038010000}"/>
    <cellStyle name="Prozent 3 2 4 4" xfId="314" xr:uid="{00000000-0005-0000-0000-000039010000}"/>
    <cellStyle name="Prozent 3 2 5" xfId="315" xr:uid="{00000000-0005-0000-0000-00003A010000}"/>
    <cellStyle name="Prozent 3 2 5 2" xfId="316" xr:uid="{00000000-0005-0000-0000-00003B010000}"/>
    <cellStyle name="Prozent 3 2 5 3" xfId="317" xr:uid="{00000000-0005-0000-0000-00003C010000}"/>
    <cellStyle name="Prozent 3 2 6" xfId="318" xr:uid="{00000000-0005-0000-0000-00003D010000}"/>
    <cellStyle name="Prozent 3 2 6 2" xfId="319" xr:uid="{00000000-0005-0000-0000-00003E010000}"/>
    <cellStyle name="Prozent 3 2 7" xfId="320" xr:uid="{00000000-0005-0000-0000-00003F010000}"/>
    <cellStyle name="Prozent 3 2 8" xfId="321" xr:uid="{00000000-0005-0000-0000-000040010000}"/>
    <cellStyle name="Prozent 3 3" xfId="322" xr:uid="{00000000-0005-0000-0000-000041010000}"/>
    <cellStyle name="Prozent 3 3 2" xfId="323" xr:uid="{00000000-0005-0000-0000-000042010000}"/>
    <cellStyle name="Prozent 3 3 2 2" xfId="324" xr:uid="{00000000-0005-0000-0000-000043010000}"/>
    <cellStyle name="Prozent 3 3 2 2 2" xfId="325" xr:uid="{00000000-0005-0000-0000-000044010000}"/>
    <cellStyle name="Prozent 3 3 2 3" xfId="326" xr:uid="{00000000-0005-0000-0000-000045010000}"/>
    <cellStyle name="Prozent 3 3 2 4" xfId="327" xr:uid="{00000000-0005-0000-0000-000046010000}"/>
    <cellStyle name="Prozent 3 3 3" xfId="328" xr:uid="{00000000-0005-0000-0000-000047010000}"/>
    <cellStyle name="Prozent 3 3 3 2" xfId="329" xr:uid="{00000000-0005-0000-0000-000048010000}"/>
    <cellStyle name="Prozent 3 3 3 3" xfId="330" xr:uid="{00000000-0005-0000-0000-000049010000}"/>
    <cellStyle name="Prozent 3 3 4" xfId="331" xr:uid="{00000000-0005-0000-0000-00004A010000}"/>
    <cellStyle name="Prozent 3 3 4 2" xfId="332" xr:uid="{00000000-0005-0000-0000-00004B010000}"/>
    <cellStyle name="Prozent 3 3 5" xfId="333" xr:uid="{00000000-0005-0000-0000-00004C010000}"/>
    <cellStyle name="Prozent 3 3 6" xfId="334" xr:uid="{00000000-0005-0000-0000-00004D010000}"/>
    <cellStyle name="Prozent 3 4" xfId="335" xr:uid="{00000000-0005-0000-0000-00004E010000}"/>
    <cellStyle name="Prozent 3 4 2" xfId="336" xr:uid="{00000000-0005-0000-0000-00004F010000}"/>
    <cellStyle name="Prozent 3 4 2 2" xfId="337" xr:uid="{00000000-0005-0000-0000-000050010000}"/>
    <cellStyle name="Prozent 3 4 2 2 2" xfId="338" xr:uid="{00000000-0005-0000-0000-000051010000}"/>
    <cellStyle name="Prozent 3 4 2 3" xfId="339" xr:uid="{00000000-0005-0000-0000-000052010000}"/>
    <cellStyle name="Prozent 3 4 2 4" xfId="340" xr:uid="{00000000-0005-0000-0000-000053010000}"/>
    <cellStyle name="Prozent 3 4 3" xfId="341" xr:uid="{00000000-0005-0000-0000-000054010000}"/>
    <cellStyle name="Prozent 3 4 3 2" xfId="342" xr:uid="{00000000-0005-0000-0000-000055010000}"/>
    <cellStyle name="Prozent 3 4 3 3" xfId="343" xr:uid="{00000000-0005-0000-0000-000056010000}"/>
    <cellStyle name="Prozent 3 4 4" xfId="344" xr:uid="{00000000-0005-0000-0000-000057010000}"/>
    <cellStyle name="Prozent 3 4 4 2" xfId="345" xr:uid="{00000000-0005-0000-0000-000058010000}"/>
    <cellStyle name="Prozent 3 4 5" xfId="346" xr:uid="{00000000-0005-0000-0000-000059010000}"/>
    <cellStyle name="Prozent 3 4 6" xfId="347" xr:uid="{00000000-0005-0000-0000-00005A010000}"/>
    <cellStyle name="Prozent 3 5" xfId="348" xr:uid="{00000000-0005-0000-0000-00005B010000}"/>
    <cellStyle name="Prozent 3 5 2" xfId="349" xr:uid="{00000000-0005-0000-0000-00005C010000}"/>
    <cellStyle name="Prozent 3 5 2 2" xfId="350" xr:uid="{00000000-0005-0000-0000-00005D010000}"/>
    <cellStyle name="Prozent 3 5 3" xfId="351" xr:uid="{00000000-0005-0000-0000-00005E010000}"/>
    <cellStyle name="Prozent 3 5 4" xfId="352" xr:uid="{00000000-0005-0000-0000-00005F010000}"/>
    <cellStyle name="Prozent 3 6" xfId="353" xr:uid="{00000000-0005-0000-0000-000060010000}"/>
    <cellStyle name="Prozent 3 6 2" xfId="354" xr:uid="{00000000-0005-0000-0000-000061010000}"/>
    <cellStyle name="Prozent 3 6 3" xfId="355" xr:uid="{00000000-0005-0000-0000-000062010000}"/>
    <cellStyle name="Prozent 3 7" xfId="356" xr:uid="{00000000-0005-0000-0000-000063010000}"/>
    <cellStyle name="Prozent 3 7 2" xfId="357" xr:uid="{00000000-0005-0000-0000-000064010000}"/>
    <cellStyle name="Prozent 3 8" xfId="358" xr:uid="{00000000-0005-0000-0000-000065010000}"/>
    <cellStyle name="Prozent 3 9" xfId="359" xr:uid="{00000000-0005-0000-0000-000066010000}"/>
    <cellStyle name="Prozent 4" xfId="360" xr:uid="{00000000-0005-0000-0000-000067010000}"/>
    <cellStyle name="Prozent 4 2" xfId="361" xr:uid="{00000000-0005-0000-0000-000068010000}"/>
    <cellStyle name="Prozent 4 2 2" xfId="362" xr:uid="{00000000-0005-0000-0000-000069010000}"/>
    <cellStyle name="Prozent 4 2 2 2" xfId="363" xr:uid="{00000000-0005-0000-0000-00006A010000}"/>
    <cellStyle name="Prozent 4 2 3" xfId="364" xr:uid="{00000000-0005-0000-0000-00006B010000}"/>
    <cellStyle name="Prozent 4 2 4" xfId="365" xr:uid="{00000000-0005-0000-0000-00006C010000}"/>
    <cellStyle name="Prozent 4 3" xfId="366" xr:uid="{00000000-0005-0000-0000-00006D010000}"/>
    <cellStyle name="Prozent 4 3 2" xfId="367" xr:uid="{00000000-0005-0000-0000-00006E010000}"/>
    <cellStyle name="Prozent 4 3 3" xfId="368" xr:uid="{00000000-0005-0000-0000-00006F010000}"/>
    <cellStyle name="Prozent 4 4" xfId="369" xr:uid="{00000000-0005-0000-0000-000070010000}"/>
    <cellStyle name="Prozent 4 4 2" xfId="370" xr:uid="{00000000-0005-0000-0000-000071010000}"/>
    <cellStyle name="Prozent 4 5" xfId="371" xr:uid="{00000000-0005-0000-0000-000072010000}"/>
    <cellStyle name="Prozent 4 6" xfId="372" xr:uid="{00000000-0005-0000-0000-000073010000}"/>
    <cellStyle name="Prozent 5" xfId="373" xr:uid="{00000000-0005-0000-0000-000074010000}"/>
    <cellStyle name="Prozent 5 2" xfId="374" xr:uid="{00000000-0005-0000-0000-000075010000}"/>
    <cellStyle name="Prozent 5 2 2" xfId="375" xr:uid="{00000000-0005-0000-0000-000076010000}"/>
    <cellStyle name="Prozent 5 2 2 2" xfId="376" xr:uid="{00000000-0005-0000-0000-000077010000}"/>
    <cellStyle name="Prozent 5 2 3" xfId="377" xr:uid="{00000000-0005-0000-0000-000078010000}"/>
    <cellStyle name="Prozent 5 2 4" xfId="378" xr:uid="{00000000-0005-0000-0000-000079010000}"/>
    <cellStyle name="Prozent 5 3" xfId="379" xr:uid="{00000000-0005-0000-0000-00007A010000}"/>
    <cellStyle name="Prozent 5 3 2" xfId="380" xr:uid="{00000000-0005-0000-0000-00007B010000}"/>
    <cellStyle name="Prozent 5 3 3" xfId="381" xr:uid="{00000000-0005-0000-0000-00007C010000}"/>
    <cellStyle name="Prozent 5 4" xfId="382" xr:uid="{00000000-0005-0000-0000-00007D010000}"/>
    <cellStyle name="Prozent 5 4 2" xfId="383" xr:uid="{00000000-0005-0000-0000-00007E010000}"/>
    <cellStyle name="Prozent 5 5" xfId="384" xr:uid="{00000000-0005-0000-0000-00007F010000}"/>
    <cellStyle name="Prozent 5 6" xfId="385" xr:uid="{00000000-0005-0000-0000-000080010000}"/>
    <cellStyle name="Standard" xfId="0" builtinId="0"/>
    <cellStyle name="Standard 10" xfId="386" xr:uid="{00000000-0005-0000-0000-000082010000}"/>
    <cellStyle name="Standard 11" xfId="387" xr:uid="{00000000-0005-0000-0000-000083010000}"/>
    <cellStyle name="Standard 2" xfId="388" xr:uid="{00000000-0005-0000-0000-000084010000}"/>
    <cellStyle name="Standard 2 2" xfId="389" xr:uid="{00000000-0005-0000-0000-000085010000}"/>
    <cellStyle name="Standard 2 2 2" xfId="390" xr:uid="{00000000-0005-0000-0000-000086010000}"/>
    <cellStyle name="Standard 2 3" xfId="391" xr:uid="{00000000-0005-0000-0000-000087010000}"/>
    <cellStyle name="Standard 2 4" xfId="392" xr:uid="{00000000-0005-0000-0000-000088010000}"/>
    <cellStyle name="Standard 3" xfId="393" xr:uid="{00000000-0005-0000-0000-000089010000}"/>
    <cellStyle name="Standard 3 2" xfId="394" xr:uid="{00000000-0005-0000-0000-00008A010000}"/>
    <cellStyle name="Standard 3 2 2" xfId="395" xr:uid="{00000000-0005-0000-0000-00008B010000}"/>
    <cellStyle name="Standard 3 2 2 2" xfId="396" xr:uid="{00000000-0005-0000-0000-00008C010000}"/>
    <cellStyle name="Standard 3 2 2 2 2" xfId="397" xr:uid="{00000000-0005-0000-0000-00008D010000}"/>
    <cellStyle name="Standard 3 2 2 2 2 2" xfId="398" xr:uid="{00000000-0005-0000-0000-00008E010000}"/>
    <cellStyle name="Standard 3 2 2 2 2 2 2" xfId="399" xr:uid="{00000000-0005-0000-0000-00008F010000}"/>
    <cellStyle name="Standard 3 2 2 2 2 3" xfId="400" xr:uid="{00000000-0005-0000-0000-000090010000}"/>
    <cellStyle name="Standard 3 2 2 2 2 4" xfId="401" xr:uid="{00000000-0005-0000-0000-000091010000}"/>
    <cellStyle name="Standard 3 2 2 2 3" xfId="402" xr:uid="{00000000-0005-0000-0000-000092010000}"/>
    <cellStyle name="Standard 3 2 2 2 3 2" xfId="403" xr:uid="{00000000-0005-0000-0000-000093010000}"/>
    <cellStyle name="Standard 3 2 2 2 3 3" xfId="404" xr:uid="{00000000-0005-0000-0000-000094010000}"/>
    <cellStyle name="Standard 3 2 2 2 4" xfId="405" xr:uid="{00000000-0005-0000-0000-000095010000}"/>
    <cellStyle name="Standard 3 2 2 2 4 2" xfId="406" xr:uid="{00000000-0005-0000-0000-000096010000}"/>
    <cellStyle name="Standard 3 2 2 2 5" xfId="407" xr:uid="{00000000-0005-0000-0000-000097010000}"/>
    <cellStyle name="Standard 3 2 2 2 6" xfId="408" xr:uid="{00000000-0005-0000-0000-000098010000}"/>
    <cellStyle name="Standard 3 2 2 3" xfId="409" xr:uid="{00000000-0005-0000-0000-000099010000}"/>
    <cellStyle name="Standard 3 2 2 3 2" xfId="410" xr:uid="{00000000-0005-0000-0000-00009A010000}"/>
    <cellStyle name="Standard 3 2 2 3 2 2" xfId="411" xr:uid="{00000000-0005-0000-0000-00009B010000}"/>
    <cellStyle name="Standard 3 2 2 3 2 2 2" xfId="412" xr:uid="{00000000-0005-0000-0000-00009C010000}"/>
    <cellStyle name="Standard 3 2 2 3 2 3" xfId="413" xr:uid="{00000000-0005-0000-0000-00009D010000}"/>
    <cellStyle name="Standard 3 2 2 3 2 4" xfId="414" xr:uid="{00000000-0005-0000-0000-00009E010000}"/>
    <cellStyle name="Standard 3 2 2 3 3" xfId="415" xr:uid="{00000000-0005-0000-0000-00009F010000}"/>
    <cellStyle name="Standard 3 2 2 3 3 2" xfId="416" xr:uid="{00000000-0005-0000-0000-0000A0010000}"/>
    <cellStyle name="Standard 3 2 2 3 3 3" xfId="417" xr:uid="{00000000-0005-0000-0000-0000A1010000}"/>
    <cellStyle name="Standard 3 2 2 3 4" xfId="418" xr:uid="{00000000-0005-0000-0000-0000A2010000}"/>
    <cellStyle name="Standard 3 2 2 3 4 2" xfId="419" xr:uid="{00000000-0005-0000-0000-0000A3010000}"/>
    <cellStyle name="Standard 3 2 2 3 5" xfId="420" xr:uid="{00000000-0005-0000-0000-0000A4010000}"/>
    <cellStyle name="Standard 3 2 2 3 6" xfId="421" xr:uid="{00000000-0005-0000-0000-0000A5010000}"/>
    <cellStyle name="Standard 3 2 2 4" xfId="422" xr:uid="{00000000-0005-0000-0000-0000A6010000}"/>
    <cellStyle name="Standard 3 2 2 4 2" xfId="423" xr:uid="{00000000-0005-0000-0000-0000A7010000}"/>
    <cellStyle name="Standard 3 2 2 4 2 2" xfId="424" xr:uid="{00000000-0005-0000-0000-0000A8010000}"/>
    <cellStyle name="Standard 3 2 2 4 3" xfId="425" xr:uid="{00000000-0005-0000-0000-0000A9010000}"/>
    <cellStyle name="Standard 3 2 2 4 4" xfId="426" xr:uid="{00000000-0005-0000-0000-0000AA010000}"/>
    <cellStyle name="Standard 3 2 2 5" xfId="427" xr:uid="{00000000-0005-0000-0000-0000AB010000}"/>
    <cellStyle name="Standard 3 2 2 5 2" xfId="428" xr:uid="{00000000-0005-0000-0000-0000AC010000}"/>
    <cellStyle name="Standard 3 2 2 5 3" xfId="429" xr:uid="{00000000-0005-0000-0000-0000AD010000}"/>
    <cellStyle name="Standard 3 2 2 6" xfId="430" xr:uid="{00000000-0005-0000-0000-0000AE010000}"/>
    <cellStyle name="Standard 3 2 2 6 2" xfId="431" xr:uid="{00000000-0005-0000-0000-0000AF010000}"/>
    <cellStyle name="Standard 3 2 2 7" xfId="432" xr:uid="{00000000-0005-0000-0000-0000B0010000}"/>
    <cellStyle name="Standard 3 2 2 8" xfId="433" xr:uid="{00000000-0005-0000-0000-0000B1010000}"/>
    <cellStyle name="Standard 3 2 3" xfId="434" xr:uid="{00000000-0005-0000-0000-0000B2010000}"/>
    <cellStyle name="Standard 3 2 3 2" xfId="435" xr:uid="{00000000-0005-0000-0000-0000B3010000}"/>
    <cellStyle name="Standard 3 2 3 2 2" xfId="436" xr:uid="{00000000-0005-0000-0000-0000B4010000}"/>
    <cellStyle name="Standard 3 2 3 2 2 2" xfId="437" xr:uid="{00000000-0005-0000-0000-0000B5010000}"/>
    <cellStyle name="Standard 3 2 3 2 3" xfId="438" xr:uid="{00000000-0005-0000-0000-0000B6010000}"/>
    <cellStyle name="Standard 3 2 3 2 4" xfId="439" xr:uid="{00000000-0005-0000-0000-0000B7010000}"/>
    <cellStyle name="Standard 3 2 3 3" xfId="440" xr:uid="{00000000-0005-0000-0000-0000B8010000}"/>
    <cellStyle name="Standard 3 2 3 3 2" xfId="441" xr:uid="{00000000-0005-0000-0000-0000B9010000}"/>
    <cellStyle name="Standard 3 2 3 3 3" xfId="442" xr:uid="{00000000-0005-0000-0000-0000BA010000}"/>
    <cellStyle name="Standard 3 2 3 4" xfId="443" xr:uid="{00000000-0005-0000-0000-0000BB010000}"/>
    <cellStyle name="Standard 3 2 3 4 2" xfId="444" xr:uid="{00000000-0005-0000-0000-0000BC010000}"/>
    <cellStyle name="Standard 3 2 3 5" xfId="445" xr:uid="{00000000-0005-0000-0000-0000BD010000}"/>
    <cellStyle name="Standard 3 2 3 6" xfId="446" xr:uid="{00000000-0005-0000-0000-0000BE010000}"/>
    <cellStyle name="Standard 3 2 4" xfId="447" xr:uid="{00000000-0005-0000-0000-0000BF010000}"/>
    <cellStyle name="Standard 3 2 4 2" xfId="448" xr:uid="{00000000-0005-0000-0000-0000C0010000}"/>
    <cellStyle name="Standard 3 2 4 2 2" xfId="449" xr:uid="{00000000-0005-0000-0000-0000C1010000}"/>
    <cellStyle name="Standard 3 2 4 2 2 2" xfId="450" xr:uid="{00000000-0005-0000-0000-0000C2010000}"/>
    <cellStyle name="Standard 3 2 4 2 3" xfId="451" xr:uid="{00000000-0005-0000-0000-0000C3010000}"/>
    <cellStyle name="Standard 3 2 4 2 4" xfId="452" xr:uid="{00000000-0005-0000-0000-0000C4010000}"/>
    <cellStyle name="Standard 3 2 4 3" xfId="453" xr:uid="{00000000-0005-0000-0000-0000C5010000}"/>
    <cellStyle name="Standard 3 2 4 3 2" xfId="454" xr:uid="{00000000-0005-0000-0000-0000C6010000}"/>
    <cellStyle name="Standard 3 2 4 3 3" xfId="455" xr:uid="{00000000-0005-0000-0000-0000C7010000}"/>
    <cellStyle name="Standard 3 2 4 4" xfId="456" xr:uid="{00000000-0005-0000-0000-0000C8010000}"/>
    <cellStyle name="Standard 3 2 4 4 2" xfId="457" xr:uid="{00000000-0005-0000-0000-0000C9010000}"/>
    <cellStyle name="Standard 3 2 4 5" xfId="458" xr:uid="{00000000-0005-0000-0000-0000CA010000}"/>
    <cellStyle name="Standard 3 2 4 6" xfId="459" xr:uid="{00000000-0005-0000-0000-0000CB010000}"/>
    <cellStyle name="Standard 3 2 5" xfId="460" xr:uid="{00000000-0005-0000-0000-0000CC010000}"/>
    <cellStyle name="Standard 3 2 5 2" xfId="461" xr:uid="{00000000-0005-0000-0000-0000CD010000}"/>
    <cellStyle name="Standard 3 2 5 2 2" xfId="462" xr:uid="{00000000-0005-0000-0000-0000CE010000}"/>
    <cellStyle name="Standard 3 2 5 3" xfId="463" xr:uid="{00000000-0005-0000-0000-0000CF010000}"/>
    <cellStyle name="Standard 3 2 5 4" xfId="464" xr:uid="{00000000-0005-0000-0000-0000D0010000}"/>
    <cellStyle name="Standard 3 2 6" xfId="465" xr:uid="{00000000-0005-0000-0000-0000D1010000}"/>
    <cellStyle name="Standard 3 2 6 2" xfId="466" xr:uid="{00000000-0005-0000-0000-0000D2010000}"/>
    <cellStyle name="Standard 3 2 6 3" xfId="467" xr:uid="{00000000-0005-0000-0000-0000D3010000}"/>
    <cellStyle name="Standard 3 2 7" xfId="468" xr:uid="{00000000-0005-0000-0000-0000D4010000}"/>
    <cellStyle name="Standard 3 2 7 2" xfId="469" xr:uid="{00000000-0005-0000-0000-0000D5010000}"/>
    <cellStyle name="Standard 3 2 8" xfId="470" xr:uid="{00000000-0005-0000-0000-0000D6010000}"/>
    <cellStyle name="Standard 3 2 9" xfId="471" xr:uid="{00000000-0005-0000-0000-0000D7010000}"/>
    <cellStyle name="Standard 3 3" xfId="472" xr:uid="{00000000-0005-0000-0000-0000D8010000}"/>
    <cellStyle name="Standard 3 4" xfId="473" xr:uid="{00000000-0005-0000-0000-0000D9010000}"/>
    <cellStyle name="Standard 3 4 2" xfId="474" xr:uid="{00000000-0005-0000-0000-0000DA010000}"/>
    <cellStyle name="Standard 3 4 2 2" xfId="475" xr:uid="{00000000-0005-0000-0000-0000DB010000}"/>
    <cellStyle name="Standard 3 4 2 2 2" xfId="476" xr:uid="{00000000-0005-0000-0000-0000DC010000}"/>
    <cellStyle name="Standard 3 4 2 2 2 2" xfId="477" xr:uid="{00000000-0005-0000-0000-0000DD010000}"/>
    <cellStyle name="Standard 3 4 2 2 2 2 2" xfId="478" xr:uid="{00000000-0005-0000-0000-0000DE010000}"/>
    <cellStyle name="Standard 3 4 2 2 2 3" xfId="479" xr:uid="{00000000-0005-0000-0000-0000DF010000}"/>
    <cellStyle name="Standard 3 4 2 2 2 4" xfId="480" xr:uid="{00000000-0005-0000-0000-0000E0010000}"/>
    <cellStyle name="Standard 3 4 2 2 3" xfId="481" xr:uid="{00000000-0005-0000-0000-0000E1010000}"/>
    <cellStyle name="Standard 3 4 2 2 3 2" xfId="482" xr:uid="{00000000-0005-0000-0000-0000E2010000}"/>
    <cellStyle name="Standard 3 4 2 2 3 3" xfId="483" xr:uid="{00000000-0005-0000-0000-0000E3010000}"/>
    <cellStyle name="Standard 3 4 2 2 4" xfId="484" xr:uid="{00000000-0005-0000-0000-0000E4010000}"/>
    <cellStyle name="Standard 3 4 2 2 4 2" xfId="485" xr:uid="{00000000-0005-0000-0000-0000E5010000}"/>
    <cellStyle name="Standard 3 4 2 2 5" xfId="486" xr:uid="{00000000-0005-0000-0000-0000E6010000}"/>
    <cellStyle name="Standard 3 4 2 2 6" xfId="487" xr:uid="{00000000-0005-0000-0000-0000E7010000}"/>
    <cellStyle name="Standard 3 4 2 3" xfId="488" xr:uid="{00000000-0005-0000-0000-0000E8010000}"/>
    <cellStyle name="Standard 3 4 2 3 2" xfId="489" xr:uid="{00000000-0005-0000-0000-0000E9010000}"/>
    <cellStyle name="Standard 3 4 2 3 2 2" xfId="490" xr:uid="{00000000-0005-0000-0000-0000EA010000}"/>
    <cellStyle name="Standard 3 4 2 3 2 2 2" xfId="491" xr:uid="{00000000-0005-0000-0000-0000EB010000}"/>
    <cellStyle name="Standard 3 4 2 3 2 3" xfId="492" xr:uid="{00000000-0005-0000-0000-0000EC010000}"/>
    <cellStyle name="Standard 3 4 2 3 2 4" xfId="493" xr:uid="{00000000-0005-0000-0000-0000ED010000}"/>
    <cellStyle name="Standard 3 4 2 3 3" xfId="494" xr:uid="{00000000-0005-0000-0000-0000EE010000}"/>
    <cellStyle name="Standard 3 4 2 3 3 2" xfId="495" xr:uid="{00000000-0005-0000-0000-0000EF010000}"/>
    <cellStyle name="Standard 3 4 2 3 3 3" xfId="496" xr:uid="{00000000-0005-0000-0000-0000F0010000}"/>
    <cellStyle name="Standard 3 4 2 3 4" xfId="497" xr:uid="{00000000-0005-0000-0000-0000F1010000}"/>
    <cellStyle name="Standard 3 4 2 3 4 2" xfId="498" xr:uid="{00000000-0005-0000-0000-0000F2010000}"/>
    <cellStyle name="Standard 3 4 2 3 5" xfId="499" xr:uid="{00000000-0005-0000-0000-0000F3010000}"/>
    <cellStyle name="Standard 3 4 2 3 6" xfId="500" xr:uid="{00000000-0005-0000-0000-0000F4010000}"/>
    <cellStyle name="Standard 3 4 2 4" xfId="501" xr:uid="{00000000-0005-0000-0000-0000F5010000}"/>
    <cellStyle name="Standard 3 4 2 4 2" xfId="502" xr:uid="{00000000-0005-0000-0000-0000F6010000}"/>
    <cellStyle name="Standard 3 4 2 4 2 2" xfId="503" xr:uid="{00000000-0005-0000-0000-0000F7010000}"/>
    <cellStyle name="Standard 3 4 2 4 3" xfId="504" xr:uid="{00000000-0005-0000-0000-0000F8010000}"/>
    <cellStyle name="Standard 3 4 2 4 4" xfId="505" xr:uid="{00000000-0005-0000-0000-0000F9010000}"/>
    <cellStyle name="Standard 3 4 2 5" xfId="506" xr:uid="{00000000-0005-0000-0000-0000FA010000}"/>
    <cellStyle name="Standard 3 4 2 5 2" xfId="507" xr:uid="{00000000-0005-0000-0000-0000FB010000}"/>
    <cellStyle name="Standard 3 4 2 5 3" xfId="508" xr:uid="{00000000-0005-0000-0000-0000FC010000}"/>
    <cellStyle name="Standard 3 4 2 6" xfId="509" xr:uid="{00000000-0005-0000-0000-0000FD010000}"/>
    <cellStyle name="Standard 3 4 2 6 2" xfId="510" xr:uid="{00000000-0005-0000-0000-0000FE010000}"/>
    <cellStyle name="Standard 3 4 2 7" xfId="511" xr:uid="{00000000-0005-0000-0000-0000FF010000}"/>
    <cellStyle name="Standard 3 4 2 8" xfId="512" xr:uid="{00000000-0005-0000-0000-000000020000}"/>
    <cellStyle name="Standard 3 4 3" xfId="513" xr:uid="{00000000-0005-0000-0000-000001020000}"/>
    <cellStyle name="Standard 3 4 3 2" xfId="514" xr:uid="{00000000-0005-0000-0000-000002020000}"/>
    <cellStyle name="Standard 3 4 3 2 2" xfId="515" xr:uid="{00000000-0005-0000-0000-000003020000}"/>
    <cellStyle name="Standard 3 4 3 2 2 2" xfId="516" xr:uid="{00000000-0005-0000-0000-000004020000}"/>
    <cellStyle name="Standard 3 4 3 2 3" xfId="517" xr:uid="{00000000-0005-0000-0000-000005020000}"/>
    <cellStyle name="Standard 3 4 3 2 4" xfId="518" xr:uid="{00000000-0005-0000-0000-000006020000}"/>
    <cellStyle name="Standard 3 4 3 3" xfId="519" xr:uid="{00000000-0005-0000-0000-000007020000}"/>
    <cellStyle name="Standard 3 4 3 3 2" xfId="520" xr:uid="{00000000-0005-0000-0000-000008020000}"/>
    <cellStyle name="Standard 3 4 3 3 3" xfId="521" xr:uid="{00000000-0005-0000-0000-000009020000}"/>
    <cellStyle name="Standard 3 4 3 4" xfId="522" xr:uid="{00000000-0005-0000-0000-00000A020000}"/>
    <cellStyle name="Standard 3 4 3 4 2" xfId="523" xr:uid="{00000000-0005-0000-0000-00000B020000}"/>
    <cellStyle name="Standard 3 4 3 5" xfId="524" xr:uid="{00000000-0005-0000-0000-00000C020000}"/>
    <cellStyle name="Standard 3 4 3 6" xfId="525" xr:uid="{00000000-0005-0000-0000-00000D020000}"/>
    <cellStyle name="Standard 3 4 4" xfId="526" xr:uid="{00000000-0005-0000-0000-00000E020000}"/>
    <cellStyle name="Standard 3 4 4 2" xfId="527" xr:uid="{00000000-0005-0000-0000-00000F020000}"/>
    <cellStyle name="Standard 3 4 4 2 2" xfId="528" xr:uid="{00000000-0005-0000-0000-000010020000}"/>
    <cellStyle name="Standard 3 4 4 2 2 2" xfId="529" xr:uid="{00000000-0005-0000-0000-000011020000}"/>
    <cellStyle name="Standard 3 4 4 2 3" xfId="530" xr:uid="{00000000-0005-0000-0000-000012020000}"/>
    <cellStyle name="Standard 3 4 4 2 4" xfId="531" xr:uid="{00000000-0005-0000-0000-000013020000}"/>
    <cellStyle name="Standard 3 4 4 3" xfId="532" xr:uid="{00000000-0005-0000-0000-000014020000}"/>
    <cellStyle name="Standard 3 4 4 3 2" xfId="533" xr:uid="{00000000-0005-0000-0000-000015020000}"/>
    <cellStyle name="Standard 3 4 4 3 3" xfId="534" xr:uid="{00000000-0005-0000-0000-000016020000}"/>
    <cellStyle name="Standard 3 4 4 4" xfId="535" xr:uid="{00000000-0005-0000-0000-000017020000}"/>
    <cellStyle name="Standard 3 4 4 4 2" xfId="536" xr:uid="{00000000-0005-0000-0000-000018020000}"/>
    <cellStyle name="Standard 3 4 4 5" xfId="537" xr:uid="{00000000-0005-0000-0000-000019020000}"/>
    <cellStyle name="Standard 3 4 4 6" xfId="538" xr:uid="{00000000-0005-0000-0000-00001A020000}"/>
    <cellStyle name="Standard 3 4 5" xfId="539" xr:uid="{00000000-0005-0000-0000-00001B020000}"/>
    <cellStyle name="Standard 3 4 5 2" xfId="540" xr:uid="{00000000-0005-0000-0000-00001C020000}"/>
    <cellStyle name="Standard 3 4 5 2 2" xfId="541" xr:uid="{00000000-0005-0000-0000-00001D020000}"/>
    <cellStyle name="Standard 3 4 5 3" xfId="542" xr:uid="{00000000-0005-0000-0000-00001E020000}"/>
    <cellStyle name="Standard 3 4 5 4" xfId="543" xr:uid="{00000000-0005-0000-0000-00001F020000}"/>
    <cellStyle name="Standard 3 4 6" xfId="544" xr:uid="{00000000-0005-0000-0000-000020020000}"/>
    <cellStyle name="Standard 3 4 6 2" xfId="545" xr:uid="{00000000-0005-0000-0000-000021020000}"/>
    <cellStyle name="Standard 3 4 6 3" xfId="546" xr:uid="{00000000-0005-0000-0000-000022020000}"/>
    <cellStyle name="Standard 3 4 7" xfId="547" xr:uid="{00000000-0005-0000-0000-000023020000}"/>
    <cellStyle name="Standard 3 4 7 2" xfId="548" xr:uid="{00000000-0005-0000-0000-000024020000}"/>
    <cellStyle name="Standard 3 4 8" xfId="549" xr:uid="{00000000-0005-0000-0000-000025020000}"/>
    <cellStyle name="Standard 3 4 9" xfId="550" xr:uid="{00000000-0005-0000-0000-000026020000}"/>
    <cellStyle name="Standard 3 5" xfId="551" xr:uid="{00000000-0005-0000-0000-000027020000}"/>
    <cellStyle name="Standard 4" xfId="552" xr:uid="{00000000-0005-0000-0000-000028020000}"/>
    <cellStyle name="Standard 4 2" xfId="553" xr:uid="{00000000-0005-0000-0000-000029020000}"/>
    <cellStyle name="Standard 4 3" xfId="554" xr:uid="{00000000-0005-0000-0000-00002A020000}"/>
    <cellStyle name="Standard 4 4" xfId="555" xr:uid="{00000000-0005-0000-0000-00002B020000}"/>
    <cellStyle name="Standard 4 5" xfId="556" xr:uid="{00000000-0005-0000-0000-00002C020000}"/>
    <cellStyle name="Standard 5" xfId="557" xr:uid="{00000000-0005-0000-0000-00002D020000}"/>
    <cellStyle name="Standard 5 2" xfId="558" xr:uid="{00000000-0005-0000-0000-00002E020000}"/>
    <cellStyle name="Standard 5 3" xfId="559" xr:uid="{00000000-0005-0000-0000-00002F020000}"/>
    <cellStyle name="Standard 5 4" xfId="560" xr:uid="{00000000-0005-0000-0000-000030020000}"/>
    <cellStyle name="Standard 5 5" xfId="561" xr:uid="{00000000-0005-0000-0000-000031020000}"/>
    <cellStyle name="Standard 6" xfId="562" xr:uid="{00000000-0005-0000-0000-000032020000}"/>
    <cellStyle name="Standard 6 2" xfId="563" xr:uid="{00000000-0005-0000-0000-000033020000}"/>
    <cellStyle name="Standard 6 2 2" xfId="564" xr:uid="{00000000-0005-0000-0000-000034020000}"/>
    <cellStyle name="Standard 6 2 2 2" xfId="565" xr:uid="{00000000-0005-0000-0000-000035020000}"/>
    <cellStyle name="Standard 6 2 2 2 2" xfId="566" xr:uid="{00000000-0005-0000-0000-000036020000}"/>
    <cellStyle name="Standard 6 2 2 2 2 2" xfId="567" xr:uid="{00000000-0005-0000-0000-000037020000}"/>
    <cellStyle name="Standard 6 2 2 2 3" xfId="568" xr:uid="{00000000-0005-0000-0000-000038020000}"/>
    <cellStyle name="Standard 6 2 2 2 4" xfId="569" xr:uid="{00000000-0005-0000-0000-000039020000}"/>
    <cellStyle name="Standard 6 2 2 3" xfId="570" xr:uid="{00000000-0005-0000-0000-00003A020000}"/>
    <cellStyle name="Standard 6 2 2 3 2" xfId="571" xr:uid="{00000000-0005-0000-0000-00003B020000}"/>
    <cellStyle name="Standard 6 2 2 3 3" xfId="572" xr:uid="{00000000-0005-0000-0000-00003C020000}"/>
    <cellStyle name="Standard 6 2 2 4" xfId="573" xr:uid="{00000000-0005-0000-0000-00003D020000}"/>
    <cellStyle name="Standard 6 2 2 4 2" xfId="574" xr:uid="{00000000-0005-0000-0000-00003E020000}"/>
    <cellStyle name="Standard 6 2 2 5" xfId="575" xr:uid="{00000000-0005-0000-0000-00003F020000}"/>
    <cellStyle name="Standard 6 2 2 6" xfId="576" xr:uid="{00000000-0005-0000-0000-000040020000}"/>
    <cellStyle name="Standard 6 2 3" xfId="577" xr:uid="{00000000-0005-0000-0000-000041020000}"/>
    <cellStyle name="Standard 6 2 3 2" xfId="578" xr:uid="{00000000-0005-0000-0000-000042020000}"/>
    <cellStyle name="Standard 6 2 3 2 2" xfId="579" xr:uid="{00000000-0005-0000-0000-000043020000}"/>
    <cellStyle name="Standard 6 2 3 2 2 2" xfId="580" xr:uid="{00000000-0005-0000-0000-000044020000}"/>
    <cellStyle name="Standard 6 2 3 2 3" xfId="581" xr:uid="{00000000-0005-0000-0000-000045020000}"/>
    <cellStyle name="Standard 6 2 3 2 4" xfId="582" xr:uid="{00000000-0005-0000-0000-000046020000}"/>
    <cellStyle name="Standard 6 2 3 3" xfId="583" xr:uid="{00000000-0005-0000-0000-000047020000}"/>
    <cellStyle name="Standard 6 2 3 3 2" xfId="584" xr:uid="{00000000-0005-0000-0000-000048020000}"/>
    <cellStyle name="Standard 6 2 3 3 3" xfId="585" xr:uid="{00000000-0005-0000-0000-000049020000}"/>
    <cellStyle name="Standard 6 2 3 4" xfId="586" xr:uid="{00000000-0005-0000-0000-00004A020000}"/>
    <cellStyle name="Standard 6 2 3 4 2" xfId="587" xr:uid="{00000000-0005-0000-0000-00004B020000}"/>
    <cellStyle name="Standard 6 2 3 5" xfId="588" xr:uid="{00000000-0005-0000-0000-00004C020000}"/>
    <cellStyle name="Standard 6 2 3 6" xfId="589" xr:uid="{00000000-0005-0000-0000-00004D020000}"/>
    <cellStyle name="Standard 6 2 4" xfId="590" xr:uid="{00000000-0005-0000-0000-00004E020000}"/>
    <cellStyle name="Standard 6 2 4 2" xfId="591" xr:uid="{00000000-0005-0000-0000-00004F020000}"/>
    <cellStyle name="Standard 6 2 4 2 2" xfId="592" xr:uid="{00000000-0005-0000-0000-000050020000}"/>
    <cellStyle name="Standard 6 2 4 3" xfId="593" xr:uid="{00000000-0005-0000-0000-000051020000}"/>
    <cellStyle name="Standard 6 2 4 4" xfId="594" xr:uid="{00000000-0005-0000-0000-000052020000}"/>
    <cellStyle name="Standard 6 2 5" xfId="595" xr:uid="{00000000-0005-0000-0000-000053020000}"/>
    <cellStyle name="Standard 6 2 5 2" xfId="596" xr:uid="{00000000-0005-0000-0000-000054020000}"/>
    <cellStyle name="Standard 6 2 5 3" xfId="597" xr:uid="{00000000-0005-0000-0000-000055020000}"/>
    <cellStyle name="Standard 6 2 6" xfId="598" xr:uid="{00000000-0005-0000-0000-000056020000}"/>
    <cellStyle name="Standard 6 2 6 2" xfId="599" xr:uid="{00000000-0005-0000-0000-000057020000}"/>
    <cellStyle name="Standard 6 2 7" xfId="600" xr:uid="{00000000-0005-0000-0000-000058020000}"/>
    <cellStyle name="Standard 6 2 8" xfId="601" xr:uid="{00000000-0005-0000-0000-000059020000}"/>
    <cellStyle name="Standard 6 3" xfId="602" xr:uid="{00000000-0005-0000-0000-00005A020000}"/>
    <cellStyle name="Standard 6 3 2" xfId="603" xr:uid="{00000000-0005-0000-0000-00005B020000}"/>
    <cellStyle name="Standard 6 3 2 2" xfId="604" xr:uid="{00000000-0005-0000-0000-00005C020000}"/>
    <cellStyle name="Standard 6 3 2 2 2" xfId="605" xr:uid="{00000000-0005-0000-0000-00005D020000}"/>
    <cellStyle name="Standard 6 3 2 3" xfId="606" xr:uid="{00000000-0005-0000-0000-00005E020000}"/>
    <cellStyle name="Standard 6 3 2 4" xfId="607" xr:uid="{00000000-0005-0000-0000-00005F020000}"/>
    <cellStyle name="Standard 6 3 3" xfId="608" xr:uid="{00000000-0005-0000-0000-000060020000}"/>
    <cellStyle name="Standard 6 3 3 2" xfId="609" xr:uid="{00000000-0005-0000-0000-000061020000}"/>
    <cellStyle name="Standard 6 3 3 3" xfId="610" xr:uid="{00000000-0005-0000-0000-000062020000}"/>
    <cellStyle name="Standard 6 3 4" xfId="611" xr:uid="{00000000-0005-0000-0000-000063020000}"/>
    <cellStyle name="Standard 6 3 4 2" xfId="612" xr:uid="{00000000-0005-0000-0000-000064020000}"/>
    <cellStyle name="Standard 6 3 5" xfId="613" xr:uid="{00000000-0005-0000-0000-000065020000}"/>
    <cellStyle name="Standard 6 3 6" xfId="614" xr:uid="{00000000-0005-0000-0000-000066020000}"/>
    <cellStyle name="Standard 6 4" xfId="615" xr:uid="{00000000-0005-0000-0000-000067020000}"/>
    <cellStyle name="Standard 6 4 2" xfId="616" xr:uid="{00000000-0005-0000-0000-000068020000}"/>
    <cellStyle name="Standard 6 4 2 2" xfId="617" xr:uid="{00000000-0005-0000-0000-000069020000}"/>
    <cellStyle name="Standard 6 4 2 2 2" xfId="618" xr:uid="{00000000-0005-0000-0000-00006A020000}"/>
    <cellStyle name="Standard 6 4 2 3" xfId="619" xr:uid="{00000000-0005-0000-0000-00006B020000}"/>
    <cellStyle name="Standard 6 4 2 4" xfId="620" xr:uid="{00000000-0005-0000-0000-00006C020000}"/>
    <cellStyle name="Standard 6 4 3" xfId="621" xr:uid="{00000000-0005-0000-0000-00006D020000}"/>
    <cellStyle name="Standard 6 4 3 2" xfId="622" xr:uid="{00000000-0005-0000-0000-00006E020000}"/>
    <cellStyle name="Standard 6 4 3 3" xfId="623" xr:uid="{00000000-0005-0000-0000-00006F020000}"/>
    <cellStyle name="Standard 6 4 4" xfId="624" xr:uid="{00000000-0005-0000-0000-000070020000}"/>
    <cellStyle name="Standard 6 4 4 2" xfId="625" xr:uid="{00000000-0005-0000-0000-000071020000}"/>
    <cellStyle name="Standard 6 4 5" xfId="626" xr:uid="{00000000-0005-0000-0000-000072020000}"/>
    <cellStyle name="Standard 6 4 6" xfId="627" xr:uid="{00000000-0005-0000-0000-000073020000}"/>
    <cellStyle name="Standard 6 5" xfId="628" xr:uid="{00000000-0005-0000-0000-000074020000}"/>
    <cellStyle name="Standard 6 5 2" xfId="629" xr:uid="{00000000-0005-0000-0000-000075020000}"/>
    <cellStyle name="Standard 6 5 2 2" xfId="630" xr:uid="{00000000-0005-0000-0000-000076020000}"/>
    <cellStyle name="Standard 6 5 3" xfId="631" xr:uid="{00000000-0005-0000-0000-000077020000}"/>
    <cellStyle name="Standard 6 5 4" xfId="632" xr:uid="{00000000-0005-0000-0000-000078020000}"/>
    <cellStyle name="Standard 6 6" xfId="633" xr:uid="{00000000-0005-0000-0000-000079020000}"/>
    <cellStyle name="Standard 6 6 2" xfId="634" xr:uid="{00000000-0005-0000-0000-00007A020000}"/>
    <cellStyle name="Standard 6 6 3" xfId="635" xr:uid="{00000000-0005-0000-0000-00007B020000}"/>
    <cellStyle name="Standard 6 7" xfId="636" xr:uid="{00000000-0005-0000-0000-00007C020000}"/>
    <cellStyle name="Standard 6 7 2" xfId="637" xr:uid="{00000000-0005-0000-0000-00007D020000}"/>
    <cellStyle name="Standard 6 8" xfId="638" xr:uid="{00000000-0005-0000-0000-00007E020000}"/>
    <cellStyle name="Standard 6 9" xfId="639" xr:uid="{00000000-0005-0000-0000-00007F020000}"/>
    <cellStyle name="Standard 7" xfId="640" xr:uid="{00000000-0005-0000-0000-000080020000}"/>
    <cellStyle name="Standard 7 2" xfId="641" xr:uid="{00000000-0005-0000-0000-000081020000}"/>
    <cellStyle name="Standard 7 2 2" xfId="642" xr:uid="{00000000-0005-0000-0000-000082020000}"/>
    <cellStyle name="Standard 7 2 2 2" xfId="643" xr:uid="{00000000-0005-0000-0000-000083020000}"/>
    <cellStyle name="Standard 7 2 3" xfId="644" xr:uid="{00000000-0005-0000-0000-000084020000}"/>
    <cellStyle name="Standard 7 2 4" xfId="645" xr:uid="{00000000-0005-0000-0000-000085020000}"/>
    <cellStyle name="Standard 7 3" xfId="646" xr:uid="{00000000-0005-0000-0000-000086020000}"/>
    <cellStyle name="Standard 7 3 2" xfId="647" xr:uid="{00000000-0005-0000-0000-000087020000}"/>
    <cellStyle name="Standard 7 3 3" xfId="648" xr:uid="{00000000-0005-0000-0000-000088020000}"/>
    <cellStyle name="Standard 7 4" xfId="649" xr:uid="{00000000-0005-0000-0000-000089020000}"/>
    <cellStyle name="Standard 7 4 2" xfId="650" xr:uid="{00000000-0005-0000-0000-00008A020000}"/>
    <cellStyle name="Standard 7 5" xfId="651" xr:uid="{00000000-0005-0000-0000-00008B020000}"/>
    <cellStyle name="Standard 7 6" xfId="652" xr:uid="{00000000-0005-0000-0000-00008C020000}"/>
    <cellStyle name="Standard 8" xfId="653" xr:uid="{00000000-0005-0000-0000-00008D020000}"/>
    <cellStyle name="Standard 8 2" xfId="654" xr:uid="{00000000-0005-0000-0000-00008E020000}"/>
    <cellStyle name="Standard 8 2 2" xfId="655" xr:uid="{00000000-0005-0000-0000-00008F020000}"/>
    <cellStyle name="Standard 8 2 2 2" xfId="656" xr:uid="{00000000-0005-0000-0000-000090020000}"/>
    <cellStyle name="Standard 8 2 3" xfId="657" xr:uid="{00000000-0005-0000-0000-000091020000}"/>
    <cellStyle name="Standard 8 2 4" xfId="658" xr:uid="{00000000-0005-0000-0000-000092020000}"/>
    <cellStyle name="Standard 8 3" xfId="659" xr:uid="{00000000-0005-0000-0000-000093020000}"/>
    <cellStyle name="Standard 8 3 2" xfId="660" xr:uid="{00000000-0005-0000-0000-000094020000}"/>
    <cellStyle name="Standard 8 3 3" xfId="661" xr:uid="{00000000-0005-0000-0000-000095020000}"/>
    <cellStyle name="Standard 8 4" xfId="662" xr:uid="{00000000-0005-0000-0000-000096020000}"/>
    <cellStyle name="Standard 8 4 2" xfId="663" xr:uid="{00000000-0005-0000-0000-000097020000}"/>
    <cellStyle name="Standard 8 5" xfId="664" xr:uid="{00000000-0005-0000-0000-000098020000}"/>
    <cellStyle name="Standard 8 6" xfId="665" xr:uid="{00000000-0005-0000-0000-000099020000}"/>
    <cellStyle name="Standard 9" xfId="666" xr:uid="{00000000-0005-0000-0000-00009A020000}"/>
    <cellStyle name="Unbenannt1" xfId="667" xr:uid="{00000000-0005-0000-0000-00009B020000}"/>
    <cellStyle name="Unbenannt2" xfId="668" xr:uid="{00000000-0005-0000-0000-00009C020000}"/>
    <cellStyle name="Обычный_2++" xfId="669" xr:uid="{00000000-0005-0000-0000-00009D020000}"/>
  </cellStyles>
  <dxfs count="4">
    <dxf>
      <font>
        <sz val="11"/>
        <color rgb="FF000000"/>
        <name val="Calibri"/>
      </font>
      <numFmt numFmtId="164" formatCode="&quot;n/a&quot;"/>
    </dxf>
    <dxf>
      <font>
        <sz val="11"/>
        <color rgb="FF000000"/>
        <name val="Calibri"/>
      </font>
      <numFmt numFmtId="164" formatCode="&quot;n/a&quot;"/>
    </dxf>
    <dxf>
      <font>
        <sz val="11"/>
        <color rgb="FF000000"/>
        <name val="Calibri"/>
      </font>
      <numFmt numFmtId="164" formatCode="&quot;n/a&quot;"/>
    </dxf>
    <dxf>
      <font>
        <sz val="11"/>
        <color rgb="FF000000"/>
        <name val="Calibri"/>
      </font>
      <numFmt numFmtId="164" formatCode="&quot;n/a&quo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7030A0"/>
      <rgbColor rgb="FFF2F2F2"/>
      <rgbColor rgb="FFCCFFFF"/>
      <rgbColor rgb="FF660066"/>
      <rgbColor rgb="FFFF8080"/>
      <rgbColor rgb="FF2A6099"/>
      <rgbColor rgb="FFB9CDE5"/>
      <rgbColor rgb="FF000080"/>
      <rgbColor rgb="FFFF00FF"/>
      <rgbColor rgb="FFFFFF00"/>
      <rgbColor rgb="FF00FFFF"/>
      <rgbColor rgb="FF800080"/>
      <rgbColor rgb="FF800000"/>
      <rgbColor rgb="FF008080"/>
      <rgbColor rgb="FF0000FF"/>
      <rgbColor rgb="FF00CCFF"/>
      <rgbColor rgb="FFCCFFFF"/>
      <rgbColor rgb="FFD7E4BD"/>
      <rgbColor rgb="FFC3D69B"/>
      <rgbColor rgb="FF9DC3E6"/>
      <rgbColor rgb="FFFF99CC"/>
      <rgbColor rgb="FFCC99FF"/>
      <rgbColor rgb="FFFCD5B5"/>
      <rgbColor rgb="FF4F81BD"/>
      <rgbColor rgb="FF33CC33"/>
      <rgbColor rgb="FF9BBB59"/>
      <rgbColor rgb="FFFFC000"/>
      <rgbColor rgb="FFFF9900"/>
      <rgbColor rgb="FFFF6600"/>
      <rgbColor rgb="FF595959"/>
      <rgbColor rgb="FF969696"/>
      <rgbColor rgb="FF003366"/>
      <rgbColor rgb="FF00A933"/>
      <rgbColor rgb="FF003300"/>
      <rgbColor rgb="FF333300"/>
      <rgbColor rgb="FF993300"/>
      <rgbColor rgb="FFC0504D"/>
      <rgbColor rgb="FF376092"/>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autoTitleDeleted val="1"/>
    <c:plotArea>
      <c:layout/>
      <c:pieChart>
        <c:varyColors val="1"/>
        <c:ser>
          <c:idx val="0"/>
          <c:order val="0"/>
          <c:tx>
            <c:strRef>
              <c:f>Ergebnisse_Diagramme!$B$7</c:f>
              <c:strCache>
                <c:ptCount val="1"/>
                <c:pt idx="0">
                  <c:v>2020 (final)</c:v>
                </c:pt>
              </c:strCache>
            </c:strRef>
          </c:tx>
          <c:spPr>
            <a:solidFill>
              <a:srgbClr val="4F81BD"/>
            </a:solidFill>
            <a:ln w="0">
              <a:noFill/>
            </a:ln>
          </c:spPr>
          <c:explosion val="3"/>
          <c:dPt>
            <c:idx val="0"/>
            <c:bubble3D val="0"/>
            <c:spPr>
              <a:solidFill>
                <a:srgbClr val="4F81BD"/>
              </a:solidFill>
              <a:ln w="19080">
                <a:solidFill>
                  <a:srgbClr val="FFFFFF"/>
                </a:solidFill>
                <a:round/>
              </a:ln>
            </c:spPr>
            <c:extLst>
              <c:ext xmlns:c16="http://schemas.microsoft.com/office/drawing/2014/chart" uri="{C3380CC4-5D6E-409C-BE32-E72D297353CC}">
                <c16:uniqueId val="{00000001-3EEA-43A7-98B0-D5411FCFC1A4}"/>
              </c:ext>
            </c:extLst>
          </c:dPt>
          <c:dPt>
            <c:idx val="1"/>
            <c:bubble3D val="0"/>
            <c:spPr>
              <a:solidFill>
                <a:srgbClr val="C0504D"/>
              </a:solidFill>
              <a:ln w="19080">
                <a:solidFill>
                  <a:srgbClr val="FFFFFF"/>
                </a:solidFill>
                <a:round/>
              </a:ln>
            </c:spPr>
            <c:extLst>
              <c:ext xmlns:c16="http://schemas.microsoft.com/office/drawing/2014/chart" uri="{C3380CC4-5D6E-409C-BE32-E72D297353CC}">
                <c16:uniqueId val="{00000003-3EEA-43A7-98B0-D5411FCFC1A4}"/>
              </c:ext>
            </c:extLst>
          </c:dPt>
          <c:dPt>
            <c:idx val="2"/>
            <c:bubble3D val="0"/>
            <c:spPr>
              <a:solidFill>
                <a:srgbClr val="9BBB59"/>
              </a:solidFill>
              <a:ln w="19080">
                <a:solidFill>
                  <a:srgbClr val="FFFFFF"/>
                </a:solidFill>
                <a:round/>
              </a:ln>
            </c:spPr>
            <c:extLst>
              <c:ext xmlns:c16="http://schemas.microsoft.com/office/drawing/2014/chart" uri="{C3380CC4-5D6E-409C-BE32-E72D297353CC}">
                <c16:uniqueId val="{00000005-3EEA-43A7-98B0-D5411FCFC1A4}"/>
              </c:ext>
            </c:extLst>
          </c:dPt>
          <c:dLbls>
            <c:dLbl>
              <c:idx val="0"/>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3EEA-43A7-98B0-D5411FCFC1A4}"/>
                </c:ext>
              </c:extLst>
            </c:dLbl>
            <c:dLbl>
              <c:idx val="1"/>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3EEA-43A7-98B0-D5411FCFC1A4}"/>
                </c:ext>
              </c:extLst>
            </c:dLbl>
            <c:dLbl>
              <c:idx val="2"/>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3EEA-43A7-98B0-D5411FCFC1A4}"/>
                </c:ext>
              </c:extLst>
            </c:dLbl>
            <c:spPr>
              <a:noFill/>
              <a:ln>
                <a:noFill/>
              </a:ln>
              <a:effectLst/>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separator>
</c:separator>
            <c:showLeaderLines val="0"/>
            <c:extLst>
              <c:ext xmlns:c15="http://schemas.microsoft.com/office/drawing/2012/chart" uri="{CE6537A1-D6FC-4f65-9D91-7224C49458BB}"/>
            </c:extLst>
          </c:dLbls>
          <c:cat>
            <c:strRef>
              <c:f>Ergebnisse_Diagramme!$A$8:$A$10</c:f>
              <c:strCache>
                <c:ptCount val="3"/>
                <c:pt idx="0">
                  <c:v>Energieeinsatz</c:v>
                </c:pt>
                <c:pt idx="1">
                  <c:v>Mobilität</c:v>
                </c:pt>
                <c:pt idx="2">
                  <c:v>Materialeinsatz</c:v>
                </c:pt>
              </c:strCache>
            </c:strRef>
          </c:cat>
          <c:val>
            <c:numRef>
              <c:f>Ergebnisse_Diagramme!$B$8:$B$10</c:f>
              <c:numCache>
                <c:formatCode>#,##0</c:formatCode>
                <c:ptCount val="3"/>
                <c:pt idx="0">
                  <c:v>0</c:v>
                </c:pt>
                <c:pt idx="1">
                  <c:v>0</c:v>
                </c:pt>
                <c:pt idx="2">
                  <c:v>0</c:v>
                </c:pt>
              </c:numCache>
            </c:numRef>
          </c:val>
          <c:extLst>
            <c:ext xmlns:c16="http://schemas.microsoft.com/office/drawing/2014/chart" uri="{C3380CC4-5D6E-409C-BE32-E72D297353CC}">
              <c16:uniqueId val="{00000006-3EEA-43A7-98B0-D5411FCFC1A4}"/>
            </c:ext>
          </c:extLst>
        </c:ser>
        <c:dLbls>
          <c:showLegendKey val="0"/>
          <c:showVal val="0"/>
          <c:showCatName val="0"/>
          <c:showSerName val="0"/>
          <c:showPercent val="0"/>
          <c:showBubbleSize val="0"/>
          <c:showLeaderLines val="0"/>
        </c:dLbls>
        <c:firstSliceAng val="0"/>
      </c:pieChart>
      <c:spPr>
        <a:noFill/>
        <a:ln w="0">
          <a:noFill/>
        </a:ln>
      </c:spPr>
    </c:plotArea>
    <c:legend>
      <c:legendPos val="b"/>
      <c:overlay val="0"/>
      <c:spPr>
        <a:noFill/>
        <a:ln w="0">
          <a:noFill/>
        </a:ln>
      </c:spPr>
      <c:txPr>
        <a:bodyPr/>
        <a:lstStyle/>
        <a:p>
          <a:pPr>
            <a:defRPr sz="900" b="0" strike="noStrike" spc="-1">
              <a:solidFill>
                <a:srgbClr val="595959"/>
              </a:solidFill>
              <a:latin typeface="Calibri"/>
            </a:defRPr>
          </a:pPr>
          <a:endParaRPr lang="de-DE"/>
        </a:p>
      </c:txPr>
    </c:legend>
    <c:plotVisOnly val="1"/>
    <c:dispBlanksAs val="gap"/>
    <c:showDLblsOverMax val="1"/>
  </c:chart>
  <c:spPr>
    <a:noFill/>
    <a:ln w="9360">
      <a:no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c:style val="2"/>
  <c:chart>
    <c:autoTitleDeleted val="1"/>
    <c:plotArea>
      <c:layout>
        <c:manualLayout>
          <c:layoutTarget val="inner"/>
          <c:xMode val="edge"/>
          <c:yMode val="edge"/>
          <c:x val="0.26953933747412001"/>
          <c:y val="0.17280408098198599"/>
          <c:w val="0.466614906832298"/>
          <c:h val="0.65423242467718801"/>
        </c:manualLayout>
      </c:layout>
      <c:pieChart>
        <c:varyColors val="1"/>
        <c:ser>
          <c:idx val="0"/>
          <c:order val="0"/>
          <c:tx>
            <c:strRef>
              <c:f>Ergebnisse_Diagramme!$H$7</c:f>
              <c:strCache>
                <c:ptCount val="1"/>
                <c:pt idx="0">
                  <c:v>2020 (final)</c:v>
                </c:pt>
              </c:strCache>
            </c:strRef>
          </c:tx>
          <c:spPr>
            <a:solidFill>
              <a:srgbClr val="4F81BD"/>
            </a:solidFill>
            <a:ln w="0">
              <a:noFill/>
            </a:ln>
          </c:spPr>
          <c:dPt>
            <c:idx val="0"/>
            <c:bubble3D val="0"/>
            <c:spPr>
              <a:solidFill>
                <a:srgbClr val="4F81BD"/>
              </a:solidFill>
              <a:ln w="19080">
                <a:solidFill>
                  <a:srgbClr val="FFFFFF"/>
                </a:solidFill>
                <a:round/>
              </a:ln>
            </c:spPr>
            <c:extLst>
              <c:ext xmlns:c16="http://schemas.microsoft.com/office/drawing/2014/chart" uri="{C3380CC4-5D6E-409C-BE32-E72D297353CC}">
                <c16:uniqueId val="{00000001-3B5B-42FB-BA11-D4026B89F304}"/>
              </c:ext>
            </c:extLst>
          </c:dPt>
          <c:dPt>
            <c:idx val="1"/>
            <c:bubble3D val="0"/>
            <c:spPr>
              <a:solidFill>
                <a:srgbClr val="C0504D"/>
              </a:solidFill>
              <a:ln w="19080">
                <a:solidFill>
                  <a:srgbClr val="FFFFFF"/>
                </a:solidFill>
                <a:round/>
              </a:ln>
            </c:spPr>
            <c:extLst>
              <c:ext xmlns:c16="http://schemas.microsoft.com/office/drawing/2014/chart" uri="{C3380CC4-5D6E-409C-BE32-E72D297353CC}">
                <c16:uniqueId val="{00000003-3B5B-42FB-BA11-D4026B89F304}"/>
              </c:ext>
            </c:extLst>
          </c:dPt>
          <c:dPt>
            <c:idx val="2"/>
            <c:bubble3D val="0"/>
            <c:spPr>
              <a:solidFill>
                <a:srgbClr val="9BBB59"/>
              </a:solidFill>
              <a:ln w="19080">
                <a:solidFill>
                  <a:srgbClr val="FFFFFF"/>
                </a:solidFill>
                <a:round/>
              </a:ln>
            </c:spPr>
            <c:extLst>
              <c:ext xmlns:c16="http://schemas.microsoft.com/office/drawing/2014/chart" uri="{C3380CC4-5D6E-409C-BE32-E72D297353CC}">
                <c16:uniqueId val="{00000005-3B5B-42FB-BA11-D4026B89F304}"/>
              </c:ext>
            </c:extLst>
          </c:dPt>
          <c:dLbls>
            <c:dLbl>
              <c:idx val="0"/>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1-3B5B-42FB-BA11-D4026B89F304}"/>
                </c:ext>
              </c:extLst>
            </c:dLbl>
            <c:dLbl>
              <c:idx val="1"/>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3-3B5B-42FB-BA11-D4026B89F304}"/>
                </c:ext>
              </c:extLst>
            </c:dLbl>
            <c:dLbl>
              <c:idx val="2"/>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extLst>
                <c:ext xmlns:c15="http://schemas.microsoft.com/office/drawing/2012/chart" uri="{CE6537A1-D6FC-4f65-9D91-7224C49458BB}"/>
                <c:ext xmlns:c16="http://schemas.microsoft.com/office/drawing/2014/chart" uri="{C3380CC4-5D6E-409C-BE32-E72D297353CC}">
                  <c16:uniqueId val="{00000005-3B5B-42FB-BA11-D4026B89F304}"/>
                </c:ext>
              </c:extLst>
            </c:dLbl>
            <c:spPr>
              <a:noFill/>
              <a:ln>
                <a:noFill/>
              </a:ln>
              <a:effectLst/>
            </c:spPr>
            <c:txPr>
              <a:bodyPr wrap="square"/>
              <a:lstStyle/>
              <a:p>
                <a:pPr>
                  <a:defRPr sz="900" b="0" strike="noStrike" spc="-1">
                    <a:solidFill>
                      <a:srgbClr val="404040"/>
                    </a:solidFill>
                    <a:latin typeface="Calibri"/>
                  </a:defRPr>
                </a:pPr>
                <a:endParaRPr lang="de-DE"/>
              </a:p>
            </c:txPr>
            <c:dLblPos val="outEnd"/>
            <c:showLegendKey val="0"/>
            <c:showVal val="0"/>
            <c:showCatName val="0"/>
            <c:showSerName val="0"/>
            <c:showPercent val="1"/>
            <c:showBubbleSize val="1"/>
            <c:separator>
</c:separator>
            <c:showLeaderLines val="0"/>
            <c:extLst>
              <c:ext xmlns:c15="http://schemas.microsoft.com/office/drawing/2012/chart" uri="{CE6537A1-D6FC-4f65-9D91-7224C49458BB}"/>
            </c:extLst>
          </c:dLbls>
          <c:cat>
            <c:strRef>
              <c:f>Ergebnisse_Diagramme!$G$8:$G$10</c:f>
              <c:strCache>
                <c:ptCount val="3"/>
                <c:pt idx="0">
                  <c:v>Scope 1</c:v>
                </c:pt>
                <c:pt idx="1">
                  <c:v>Scope 2</c:v>
                </c:pt>
                <c:pt idx="2">
                  <c:v>Scope 3*</c:v>
                </c:pt>
              </c:strCache>
            </c:strRef>
          </c:cat>
          <c:val>
            <c:numRef>
              <c:f>Ergebnisse_Diagramme!$H$8:$H$10</c:f>
              <c:numCache>
                <c:formatCode>#,##0</c:formatCode>
                <c:ptCount val="3"/>
                <c:pt idx="0">
                  <c:v>0</c:v>
                </c:pt>
                <c:pt idx="1">
                  <c:v>0</c:v>
                </c:pt>
                <c:pt idx="2">
                  <c:v>0</c:v>
                </c:pt>
              </c:numCache>
            </c:numRef>
          </c:val>
          <c:extLst>
            <c:ext xmlns:c16="http://schemas.microsoft.com/office/drawing/2014/chart" uri="{C3380CC4-5D6E-409C-BE32-E72D297353CC}">
              <c16:uniqueId val="{00000006-3B5B-42FB-BA11-D4026B89F304}"/>
            </c:ext>
          </c:extLst>
        </c:ser>
        <c:dLbls>
          <c:showLegendKey val="0"/>
          <c:showVal val="0"/>
          <c:showCatName val="0"/>
          <c:showSerName val="0"/>
          <c:showPercent val="0"/>
          <c:showBubbleSize val="0"/>
          <c:showLeaderLines val="0"/>
        </c:dLbls>
        <c:firstSliceAng val="0"/>
      </c:pieChart>
      <c:spPr>
        <a:noFill/>
        <a:ln w="0">
          <a:noFill/>
        </a:ln>
      </c:spPr>
    </c:plotArea>
    <c:legend>
      <c:legendPos val="r"/>
      <c:layout>
        <c:manualLayout>
          <c:xMode val="edge"/>
          <c:yMode val="edge"/>
          <c:x val="9.3426501035196702E-2"/>
          <c:y val="0.912482065997131"/>
          <c:w val="0.73832017600621203"/>
          <c:h val="5.0701530612244902E-2"/>
        </c:manualLayout>
      </c:layout>
      <c:overlay val="0"/>
      <c:spPr>
        <a:noFill/>
        <a:ln w="0">
          <a:noFill/>
        </a:ln>
      </c:spPr>
      <c:txPr>
        <a:bodyPr/>
        <a:lstStyle/>
        <a:p>
          <a:pPr>
            <a:defRPr sz="900" b="0" strike="noStrike" spc="-1">
              <a:solidFill>
                <a:srgbClr val="595959"/>
              </a:solidFill>
              <a:latin typeface="Calibri"/>
            </a:defRPr>
          </a:pPr>
          <a:endParaRPr lang="de-DE"/>
        </a:p>
      </c:txPr>
    </c:legend>
    <c:plotVisOnly val="1"/>
    <c:dispBlanksAs val="gap"/>
    <c:showDLblsOverMax val="1"/>
  </c:chart>
  <c:spPr>
    <a:noFill/>
    <a:ln w="9360">
      <a:noFill/>
    </a:ln>
  </c:sp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s://nachhaltigeuniversitaeten.at/arbeitsgruppen/co2-neutrale-universitaeten/" TargetMode="External"/><Relationship Id="rId5" Type="http://schemas.openxmlformats.org/officeDocument/2006/relationships/image" Target="../media/image5.png"/><Relationship Id="rId4" Type="http://schemas.openxmlformats.org/officeDocument/2006/relationships/image" Target="../media/image4.jpeg"/><Relationship Id="rId9" Type="http://schemas.openxmlformats.org/officeDocument/2006/relationships/image" Target="../media/image8.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590414</xdr:colOff>
      <xdr:row>4</xdr:row>
      <xdr:rowOff>47624</xdr:rowOff>
    </xdr:from>
    <xdr:to>
      <xdr:col>3</xdr:col>
      <xdr:colOff>609599</xdr:colOff>
      <xdr:row>4</xdr:row>
      <xdr:rowOff>189689</xdr:rowOff>
    </xdr:to>
    <xdr:pic>
      <xdr:nvPicPr>
        <xdr:cNvPr id="2" name="Grafik 2" descr="https://iwhw.boku.ac.at/gbr6/logos/logos/BOKU_logo_A3%20und%20A4/JPG%20-%20fuer%20Bildschirmanwendung/BO_Logo_A3-A4_DE_RGB.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a:srcRect t="81937"/>
        <a:stretch/>
      </xdr:blipFill>
      <xdr:spPr>
        <a:xfrm>
          <a:off x="1352414" y="809624"/>
          <a:ext cx="1543185" cy="142065"/>
        </a:xfrm>
        <a:prstGeom prst="rect">
          <a:avLst/>
        </a:prstGeom>
        <a:ln w="0">
          <a:noFill/>
        </a:ln>
      </xdr:spPr>
    </xdr:pic>
    <xdr:clientData/>
  </xdr:twoCellAnchor>
  <xdr:twoCellAnchor editAs="oneCell">
    <xdr:from>
      <xdr:col>9</xdr:col>
      <xdr:colOff>0</xdr:colOff>
      <xdr:row>47</xdr:row>
      <xdr:rowOff>0</xdr:rowOff>
    </xdr:from>
    <xdr:to>
      <xdr:col>21</xdr:col>
      <xdr:colOff>163440</xdr:colOff>
      <xdr:row>65</xdr:row>
      <xdr:rowOff>131040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7252200" y="8061840"/>
          <a:ext cx="9833400" cy="3544920"/>
        </a:xfrm>
        <a:prstGeom prst="rect">
          <a:avLst/>
        </a:prstGeom>
        <a:noFill/>
        <a:ln w="0">
          <a:noFill/>
        </a:ln>
      </xdr:spPr>
      <xdr:style>
        <a:lnRef idx="0">
          <a:scrgbClr r="0" g="0" b="0"/>
        </a:lnRef>
        <a:fillRef idx="0">
          <a:scrgbClr r="0" g="0" b="0"/>
        </a:fillRef>
        <a:effectRef idx="0">
          <a:scrgbClr r="0" g="0" b="0"/>
        </a:effectRef>
        <a:fontRef idx="minor"/>
      </xdr:style>
    </xdr:sp>
    <xdr:clientData/>
  </xdr:twoCellAnchor>
  <xdr:twoCellAnchor editAs="oneCell">
    <xdr:from>
      <xdr:col>5</xdr:col>
      <xdr:colOff>304829</xdr:colOff>
      <xdr:row>1</xdr:row>
      <xdr:rowOff>145380</xdr:rowOff>
    </xdr:from>
    <xdr:to>
      <xdr:col>7</xdr:col>
      <xdr:colOff>238125</xdr:colOff>
      <xdr:row>3</xdr:row>
      <xdr:rowOff>127020</xdr:rowOff>
    </xdr:to>
    <xdr:pic>
      <xdr:nvPicPr>
        <xdr:cNvPr id="4" name="Grafik 10" descr="http://www.boku.ac.at/fileadmin/_migrated/content_uploads/LOGO_Umweltbundesamt.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xdr:blipFill>
      <xdr:spPr>
        <a:xfrm>
          <a:off x="4114829" y="335880"/>
          <a:ext cx="1457296" cy="362640"/>
        </a:xfrm>
        <a:prstGeom prst="rect">
          <a:avLst/>
        </a:prstGeom>
        <a:ln w="0">
          <a:noFill/>
        </a:ln>
      </xdr:spPr>
    </xdr:pic>
    <xdr:clientData/>
  </xdr:twoCellAnchor>
  <xdr:twoCellAnchor editAs="oneCell">
    <xdr:from>
      <xdr:col>7</xdr:col>
      <xdr:colOff>319319</xdr:colOff>
      <xdr:row>0</xdr:row>
      <xdr:rowOff>135360</xdr:rowOff>
    </xdr:from>
    <xdr:to>
      <xdr:col>8</xdr:col>
      <xdr:colOff>428624</xdr:colOff>
      <xdr:row>5</xdr:row>
      <xdr:rowOff>13680</xdr:rowOff>
    </xdr:to>
    <xdr:pic>
      <xdr:nvPicPr>
        <xdr:cNvPr id="5" name="Grafik 12" descr="logo-ecoinvent-280x280.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tretch/>
      </xdr:blipFill>
      <xdr:spPr>
        <a:xfrm>
          <a:off x="5653319" y="135360"/>
          <a:ext cx="871305" cy="830820"/>
        </a:xfrm>
        <a:prstGeom prst="rect">
          <a:avLst/>
        </a:prstGeom>
        <a:ln w="0">
          <a:noFill/>
        </a:ln>
      </xdr:spPr>
    </xdr:pic>
    <xdr:clientData/>
  </xdr:twoCellAnchor>
  <xdr:twoCellAnchor editAs="oneCell">
    <xdr:from>
      <xdr:col>3</xdr:col>
      <xdr:colOff>657510</xdr:colOff>
      <xdr:row>1</xdr:row>
      <xdr:rowOff>58485</xdr:rowOff>
    </xdr:from>
    <xdr:to>
      <xdr:col>5</xdr:col>
      <xdr:colOff>168630</xdr:colOff>
      <xdr:row>3</xdr:row>
      <xdr:rowOff>162885</xdr:rowOff>
    </xdr:to>
    <xdr:pic>
      <xdr:nvPicPr>
        <xdr:cNvPr id="7" name="Picture 11">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4"/>
        <a:stretch/>
      </xdr:blipFill>
      <xdr:spPr>
        <a:xfrm>
          <a:off x="2943510" y="248985"/>
          <a:ext cx="1035120" cy="485400"/>
        </a:xfrm>
        <a:prstGeom prst="rect">
          <a:avLst/>
        </a:prstGeom>
        <a:ln w="0">
          <a:noFill/>
        </a:ln>
      </xdr:spPr>
    </xdr:pic>
    <xdr:clientData/>
  </xdr:twoCellAnchor>
  <xdr:twoCellAnchor editAs="oneCell">
    <xdr:from>
      <xdr:col>0</xdr:col>
      <xdr:colOff>115304</xdr:colOff>
      <xdr:row>0</xdr:row>
      <xdr:rowOff>80835</xdr:rowOff>
    </xdr:from>
    <xdr:to>
      <xdr:col>1</xdr:col>
      <xdr:colOff>666749</xdr:colOff>
      <xdr:row>4</xdr:row>
      <xdr:rowOff>186735</xdr:rowOff>
    </xdr:to>
    <xdr:pic>
      <xdr:nvPicPr>
        <xdr:cNvPr id="8" name="Grafik 12" descr="https://lh3.googleusercontent.com/proxy/HSVlx0Q00cO9b_WhUOdhtOAEE7JwQr_K8uclZIBOS7RJJCDL7F4vw9AjPmiSdkDgokMU2_5O52I9aXQE0dwf3mWir5Z28Gb9wZjjNqQaR1Syf_89TaBX-FGxWbK_csX9rBT26uzT6_Y6nF70BUQUPTZE_RYyLgA">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5"/>
        <a:stretch/>
      </xdr:blipFill>
      <xdr:spPr>
        <a:xfrm>
          <a:off x="115304" y="80835"/>
          <a:ext cx="1313445" cy="867900"/>
        </a:xfrm>
        <a:prstGeom prst="rect">
          <a:avLst/>
        </a:prstGeom>
        <a:ln w="0">
          <a:noFill/>
        </a:ln>
      </xdr:spPr>
    </xdr:pic>
    <xdr:clientData/>
  </xdr:twoCellAnchor>
  <xdr:twoCellAnchor>
    <xdr:from>
      <xdr:col>0</xdr:col>
      <xdr:colOff>66600</xdr:colOff>
      <xdr:row>21</xdr:row>
      <xdr:rowOff>54360</xdr:rowOff>
    </xdr:from>
    <xdr:to>
      <xdr:col>8</xdr:col>
      <xdr:colOff>406080</xdr:colOff>
      <xdr:row>51</xdr:row>
      <xdr:rowOff>32040</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66600" y="3559680"/>
          <a:ext cx="6786000" cy="5281200"/>
        </a:xfrm>
        <a:prstGeom prst="rect">
          <a:avLst/>
        </a:prstGeom>
        <a:noFill/>
        <a:ln w="0">
          <a:solidFill>
            <a:srgbClr val="009900"/>
          </a:solidFill>
        </a:ln>
      </xdr:spPr>
      <xdr:style>
        <a:lnRef idx="0">
          <a:scrgbClr r="0" g="0" b="0"/>
        </a:lnRef>
        <a:fillRef idx="0">
          <a:scrgbClr r="0" g="0" b="0"/>
        </a:fillRef>
        <a:effectRef idx="0">
          <a:scrgbClr r="0" g="0" b="0"/>
        </a:effectRef>
        <a:fontRef idx="minor"/>
      </xdr:style>
      <xdr:txBody>
        <a:bodyPr lIns="90000" tIns="45000" rIns="90000" bIns="45000" anchor="t">
          <a:noAutofit/>
        </a:bodyPr>
        <a:lstStyle/>
        <a:p>
          <a:pPr>
            <a:lnSpc>
              <a:spcPct val="100000"/>
            </a:lnSpc>
          </a:pPr>
          <a:r>
            <a:rPr lang="de-AT" sz="1100" b="1" strike="noStrike" spc="-1">
              <a:solidFill>
                <a:srgbClr val="000000"/>
              </a:solidFill>
              <a:latin typeface="+mn-lt"/>
            </a:rPr>
            <a:t>Hinweise zur Benutzung </a:t>
          </a:r>
          <a:endParaRPr lang="de-AT" sz="1100" b="0" strike="noStrike" spc="-1">
            <a:latin typeface="+mn-lt"/>
          </a:endParaRPr>
        </a:p>
        <a:p>
          <a:pPr>
            <a:lnSpc>
              <a:spcPct val="100000"/>
            </a:lnSpc>
          </a:pPr>
          <a:endParaRPr lang="de-AT" sz="1100" b="0" strike="noStrike" spc="-1">
            <a:latin typeface="+mn-lt"/>
          </a:endParaRPr>
        </a:p>
        <a:p>
          <a:pPr>
            <a:lnSpc>
              <a:spcPct val="100000"/>
            </a:lnSpc>
          </a:pPr>
          <a:r>
            <a:rPr lang="de-AT" sz="1100" b="1" strike="noStrike" spc="-1">
              <a:solidFill>
                <a:srgbClr val="000000"/>
              </a:solidFill>
              <a:latin typeface="+mn-lt"/>
            </a:rPr>
            <a:t>Notizen: </a:t>
          </a:r>
          <a:r>
            <a:rPr lang="de-AT" sz="1100" b="0" strike="noStrike" spc="-1">
              <a:solidFill>
                <a:srgbClr val="000000"/>
              </a:solidFill>
              <a:latin typeface="+mn-lt"/>
            </a:rPr>
            <a:t>Einige Zellen beinhalten eine Notiz zum besseren Verständnis. Die Zellen mit einer Notiz sind durch eine rote Ecke rechts oben gekennzeichnet. Mittels Mausklick auf die Ecke werden die Notizen sichtbar.</a:t>
          </a:r>
          <a:endParaRPr lang="de-AT" sz="1100" b="0" strike="noStrike" spc="-1">
            <a:latin typeface="+mn-lt"/>
          </a:endParaRPr>
        </a:p>
        <a:p>
          <a:pPr>
            <a:lnSpc>
              <a:spcPct val="100000"/>
            </a:lnSpc>
          </a:pPr>
          <a:endParaRPr lang="de-AT" sz="1100" b="0" strike="noStrike" spc="-1">
            <a:latin typeface="+mn-lt"/>
          </a:endParaRPr>
        </a:p>
        <a:p>
          <a:pPr>
            <a:lnSpc>
              <a:spcPct val="100000"/>
            </a:lnSpc>
          </a:pPr>
          <a:r>
            <a:rPr lang="de-AT" sz="1100" b="1" strike="noStrike" spc="-1">
              <a:solidFill>
                <a:srgbClr val="000000"/>
              </a:solidFill>
              <a:latin typeface="+mn-lt"/>
            </a:rPr>
            <a:t>Zur Farbkodierung der Tabellenblätter:</a:t>
          </a:r>
          <a:endParaRPr lang="de-AT" sz="1100" b="0" strike="noStrike" spc="-1">
            <a:latin typeface="+mn-lt"/>
          </a:endParaRPr>
        </a:p>
        <a:p>
          <a:pPr>
            <a:lnSpc>
              <a:spcPct val="100000"/>
            </a:lnSpc>
          </a:pPr>
          <a:endParaRPr lang="de-AT" sz="1100" b="1" strike="noStrike" spc="-1">
            <a:solidFill>
              <a:srgbClr val="33CC33"/>
            </a:solidFill>
            <a:latin typeface="+mn-lt"/>
          </a:endParaRPr>
        </a:p>
        <a:p>
          <a:pPr>
            <a:lnSpc>
              <a:spcPct val="100000"/>
            </a:lnSpc>
          </a:pPr>
          <a:r>
            <a:rPr lang="de-AT" sz="1100" b="1" strike="noStrike" spc="-1">
              <a:solidFill>
                <a:srgbClr val="33CC33"/>
              </a:solidFill>
              <a:latin typeface="+mn-lt"/>
            </a:rPr>
            <a:t>GRÜN:</a:t>
          </a:r>
          <a:r>
            <a:rPr lang="de-AT" sz="1100" b="1" strike="noStrike" spc="-1">
              <a:solidFill>
                <a:srgbClr val="000000"/>
              </a:solidFill>
              <a:latin typeface="+mn-lt"/>
            </a:rPr>
            <a:t> </a:t>
          </a:r>
          <a:r>
            <a:rPr lang="de-AT" sz="1100" b="0" strike="noStrike" spc="-1">
              <a:solidFill>
                <a:srgbClr val="000000"/>
              </a:solidFill>
              <a:latin typeface="+mn-lt"/>
            </a:rPr>
            <a:t>In den grün markieren Tabellenblättern</a:t>
          </a:r>
          <a:r>
            <a:rPr lang="de-AT" sz="1100" b="0" strike="noStrike" spc="-1" baseline="0">
              <a:solidFill>
                <a:srgbClr val="000000"/>
              </a:solidFill>
              <a:latin typeface="+mn-lt"/>
            </a:rPr>
            <a:t> </a:t>
          </a:r>
          <a:r>
            <a:rPr lang="de-AT" sz="1100" b="0" strike="noStrike" spc="-1">
              <a:solidFill>
                <a:srgbClr val="000000"/>
              </a:solidFill>
              <a:latin typeface="+mn-lt"/>
            </a:rPr>
            <a:t>können Rohdaten eingegeben werden. Die Eingabefelder sind hellgrün markiert. Das grün markierte Tabellenblatt "Eingabe Daten" umfasst die für eine Treibhausgas-Bilanzierung zentralen Bereiche Energieeinsatz, Mobilität und Materialeinsatz. Im grün markierten Tabellenblatt "Eingabe Zusatzmodul Mensa" können optional auch Daten zum Energie- und Lebensmitteleinsatz von Mensen eingegeben werden. Die Ergebnisse des Zusatzmoduls werden als solche kennzeichnet in den blauen Ergebnis-Tabellenblättern mit angeführt. Ein wichtiger Schritt zur Qualitätssicherung und Nachvollziehbarkeit ist die "Dokumentation". Diese Notizen können in weiterer Folge auch für Berichte zur Treibhausgas-Bilanzierung herangezogen werden.</a:t>
          </a:r>
          <a:endParaRPr lang="de-AT" sz="1100" b="0" strike="noStrike" spc="-1">
            <a:latin typeface="+mn-lt"/>
          </a:endParaRPr>
        </a:p>
        <a:p>
          <a:pPr>
            <a:lnSpc>
              <a:spcPct val="100000"/>
            </a:lnSpc>
          </a:pPr>
          <a:endParaRPr lang="de-AT" sz="1100" b="0" strike="noStrike" spc="-1">
            <a:latin typeface="+mn-lt"/>
          </a:endParaRPr>
        </a:p>
        <a:p>
          <a:pPr>
            <a:lnSpc>
              <a:spcPct val="100000"/>
            </a:lnSpc>
          </a:pPr>
          <a:r>
            <a:rPr lang="de-AT" sz="1100" b="1" strike="noStrike" spc="-1">
              <a:solidFill>
                <a:srgbClr val="FF0000"/>
              </a:solidFill>
              <a:latin typeface="+mn-lt"/>
            </a:rPr>
            <a:t>ROT: </a:t>
          </a:r>
          <a:r>
            <a:rPr lang="de-AT" sz="1100" b="0" strike="noStrike" spc="-1">
              <a:solidFill>
                <a:srgbClr val="000000"/>
              </a:solidFill>
              <a:latin typeface="+mn-lt"/>
            </a:rPr>
            <a:t>Das Tabellenblatt "Emissionsfaktoren" zeigt eine Auflistung der Emissionsfaktoren, welche die Grundlage für die Berechnung der Treibhausgas-Emissionen darstellen. Hier sind daher keine Änderungen möglich. Die Emissionsfaktoren werden jährlich neu berechnet und aktualisiert. Bitte stellen Sie sicher, dass Sie stets die aktuellste Version des Berechnungs-Tools verwenden.</a:t>
          </a:r>
          <a:endParaRPr lang="de-AT" sz="1100" b="0" strike="noStrike" spc="-1">
            <a:latin typeface="+mn-lt"/>
          </a:endParaRPr>
        </a:p>
        <a:p>
          <a:pPr>
            <a:lnSpc>
              <a:spcPct val="100000"/>
            </a:lnSpc>
          </a:pPr>
          <a:endParaRPr lang="de-AT" sz="1100" b="0" strike="noStrike" spc="-1">
            <a:latin typeface="+mn-lt"/>
          </a:endParaRPr>
        </a:p>
        <a:p>
          <a:pPr>
            <a:lnSpc>
              <a:spcPct val="100000"/>
            </a:lnSpc>
          </a:pPr>
          <a:r>
            <a:rPr lang="de-AT" sz="1100" b="1" strike="noStrike" spc="-1">
              <a:solidFill>
                <a:srgbClr val="376092"/>
              </a:solidFill>
              <a:latin typeface="+mn-lt"/>
            </a:rPr>
            <a:t>BLAU: </a:t>
          </a:r>
          <a:r>
            <a:rPr lang="de-AT" sz="1100" b="0" strike="noStrike" spc="-1">
              <a:solidFill>
                <a:srgbClr val="000000"/>
              </a:solidFill>
              <a:latin typeface="+mn-lt"/>
            </a:rPr>
            <a:t>In den blau markierten Tabellenblättern erscheint tabellarisch aufgelistet die Zusammenfassung der Berechnungsergebnisse untergliedert nach den Kategorien Energieeinsatz, Mobilität, Materialeinsatz bzw. nach den Scope-Ebenen des Greenhous Gas Protocol. Da die Berechnung automatisch erfolgt, können auch bei den blau markierten Registern keine Änderungen vorgenommen werden.</a:t>
          </a:r>
          <a:endParaRPr lang="de-AT" sz="1100" b="0" strike="noStrike" spc="-1">
            <a:latin typeface="+mn-lt"/>
          </a:endParaRPr>
        </a:p>
        <a:p>
          <a:pPr>
            <a:lnSpc>
              <a:spcPct val="100000"/>
            </a:lnSpc>
          </a:pPr>
          <a:endParaRPr lang="de-AT" sz="1100" b="0" strike="noStrike" spc="-1">
            <a:latin typeface="+mn-lt"/>
          </a:endParaRPr>
        </a:p>
        <a:p>
          <a:pPr>
            <a:lnSpc>
              <a:spcPct val="100000"/>
            </a:lnSpc>
          </a:pPr>
          <a:r>
            <a:rPr lang="de-AT" sz="1100" b="1" strike="noStrike" spc="-1">
              <a:solidFill>
                <a:srgbClr val="FFC000"/>
              </a:solidFill>
              <a:latin typeface="+mn-lt"/>
            </a:rPr>
            <a:t>GELB:</a:t>
          </a:r>
          <a:r>
            <a:rPr lang="de-AT" sz="1100" b="1" strike="noStrike" spc="-1">
              <a:solidFill>
                <a:srgbClr val="FFFF00"/>
              </a:solidFill>
              <a:latin typeface="+mn-lt"/>
            </a:rPr>
            <a:t> </a:t>
          </a:r>
          <a:r>
            <a:rPr lang="de-AT" sz="1100" b="0" strike="noStrike" spc="-1">
              <a:solidFill>
                <a:srgbClr val="000000"/>
              </a:solidFill>
              <a:latin typeface="+mn-lt"/>
            </a:rPr>
            <a:t>Im gelb markierten Tabellenblatt werden die Ergebnisse übersichtlich in Tabellen und Grafiken dargestellt.</a:t>
          </a:r>
          <a:endParaRPr lang="de-AT" sz="1100" b="0" strike="noStrike" spc="-1">
            <a:latin typeface="+mn-lt"/>
          </a:endParaRPr>
        </a:p>
        <a:p>
          <a:pPr>
            <a:lnSpc>
              <a:spcPct val="100000"/>
            </a:lnSpc>
          </a:pPr>
          <a:endParaRPr lang="de-AT" sz="1100" b="0" strike="noStrike" spc="-1">
            <a:latin typeface="+mn-lt"/>
          </a:endParaRPr>
        </a:p>
        <a:p>
          <a:pPr>
            <a:lnSpc>
              <a:spcPct val="100000"/>
            </a:lnSpc>
          </a:pPr>
          <a:r>
            <a:rPr lang="de-AT" sz="1100" b="1" strike="noStrike" spc="-1">
              <a:solidFill>
                <a:srgbClr val="7030A0"/>
              </a:solidFill>
              <a:latin typeface="+mn-lt"/>
            </a:rPr>
            <a:t>VIOLETT:</a:t>
          </a:r>
          <a:r>
            <a:rPr lang="de-AT" sz="1100" b="0" strike="noStrike" spc="-1">
              <a:solidFill>
                <a:srgbClr val="000000"/>
              </a:solidFill>
              <a:latin typeface="+mn-lt"/>
            </a:rPr>
            <a:t> In den beiden violetten Tabellenblättern sind die Ergebnisse noch einmal im Detail (so wie im Eingabetabellenblatt) pro Kategorie und Scope-Ebene dargestellt. Auch hier können keine Änderungen vorgenommen werden.</a:t>
          </a:r>
          <a:endParaRPr lang="de-AT" sz="1100" b="0" strike="noStrike" spc="-1">
            <a:latin typeface="+mn-lt"/>
          </a:endParaRPr>
        </a:p>
        <a:p>
          <a:pPr>
            <a:lnSpc>
              <a:spcPct val="100000"/>
            </a:lnSpc>
          </a:pPr>
          <a:endParaRPr lang="de-AT" sz="1100" b="0" strike="noStrike" spc="-1">
            <a:latin typeface="+mn-lt"/>
          </a:endParaRPr>
        </a:p>
        <a:p>
          <a:pPr>
            <a:lnSpc>
              <a:spcPct val="100000"/>
            </a:lnSpc>
            <a:tabLst>
              <a:tab pos="0" algn="l"/>
            </a:tabLst>
          </a:pPr>
          <a:r>
            <a:rPr lang="de-AT" sz="950" b="0" strike="noStrike" spc="-1">
              <a:solidFill>
                <a:srgbClr val="000000"/>
              </a:solidFill>
              <a:latin typeface="+mn-lt"/>
            </a:rPr>
            <a:t>                 </a:t>
          </a:r>
          <a:endParaRPr lang="de-AT" sz="950" b="0" strike="noStrike" spc="-1">
            <a:latin typeface="+mn-lt"/>
          </a:endParaRPr>
        </a:p>
      </xdr:txBody>
    </xdr:sp>
    <xdr:clientData/>
  </xdr:twoCellAnchor>
  <xdr:twoCellAnchor>
    <xdr:from>
      <xdr:col>0</xdr:col>
      <xdr:colOff>73080</xdr:colOff>
      <xdr:row>5</xdr:row>
      <xdr:rowOff>170399</xdr:rowOff>
    </xdr:from>
    <xdr:to>
      <xdr:col>8</xdr:col>
      <xdr:colOff>410400</xdr:colOff>
      <xdr:row>20</xdr:row>
      <xdr:rowOff>47624</xdr:rowOff>
    </xdr:to>
    <xdr:sp macro="" textlink="">
      <xdr:nvSpPr>
        <xdr:cNvPr id="10" name="CustomShape 1">
          <a:extLst>
            <a:ext uri="{FF2B5EF4-FFF2-40B4-BE49-F238E27FC236}">
              <a16:creationId xmlns:a16="http://schemas.microsoft.com/office/drawing/2014/main" id="{00000000-0008-0000-0000-00000A000000}"/>
            </a:ext>
          </a:extLst>
        </xdr:cNvPr>
        <xdr:cNvSpPr/>
      </xdr:nvSpPr>
      <xdr:spPr>
        <a:xfrm>
          <a:off x="73080" y="1122899"/>
          <a:ext cx="6433320" cy="2734725"/>
        </a:xfrm>
        <a:prstGeom prst="rect">
          <a:avLst/>
        </a:prstGeom>
        <a:noFill/>
        <a:ln w="0">
          <a:solidFill>
            <a:srgbClr val="009900"/>
          </a:solidFill>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nSpc>
              <a:spcPct val="100000"/>
            </a:lnSpc>
          </a:pPr>
          <a:r>
            <a:rPr lang="de-AT" sz="1100" b="1" strike="noStrike" spc="-1">
              <a:solidFill>
                <a:srgbClr val="000000"/>
              </a:solidFill>
              <a:latin typeface="+mn-lt"/>
            </a:rPr>
            <a:t>Liebe NutzerInnen!</a:t>
          </a:r>
          <a:endParaRPr lang="de-AT" sz="1100" b="0" strike="noStrike" spc="-1">
            <a:latin typeface="+mn-lt"/>
          </a:endParaRPr>
        </a:p>
        <a:p>
          <a:pPr>
            <a:lnSpc>
              <a:spcPct val="100000"/>
            </a:lnSpc>
          </a:pPr>
          <a:endParaRPr lang="de-AT" sz="1100" b="0" strike="noStrike" spc="-1">
            <a:latin typeface="+mn-lt"/>
          </a:endParaRPr>
        </a:p>
        <a:p>
          <a:pPr>
            <a:lnSpc>
              <a:spcPct val="100000"/>
            </a:lnSpc>
          </a:pPr>
          <a:r>
            <a:rPr lang="de-AT" sz="1100" b="0" strike="noStrike" spc="-1">
              <a:solidFill>
                <a:srgbClr val="000000"/>
              </a:solidFill>
              <a:latin typeface="+mn-lt"/>
            </a:rPr>
            <a:t>Das Kalkulationstool Climcalc_v3.1.3_EF2020 soll Sie dabei unterstützen, die Treibhausgas-Emissionen Ihrer Bildungseinrichtung für das Jahr 2020 zu erheben. Das Ziel der Erhebung ist die detaillierte Analyse der Emissionsmengen und -quellen, um die Entscheidungsfindung rund um </a:t>
          </a:r>
          <a:r>
            <a:rPr lang="de-AT" sz="1100" b="0">
              <a:effectLst/>
              <a:latin typeface="+mn-lt"/>
              <a:ea typeface="+mn-ea"/>
              <a:cs typeface="Arial" panose="020B0604020202020204" pitchFamily="34" charset="0"/>
            </a:rPr>
            <a:t>Treibhausgas-</a:t>
          </a:r>
          <a:r>
            <a:rPr lang="de-AT" sz="1100" b="0" strike="noStrike" spc="-1">
              <a:solidFill>
                <a:srgbClr val="000000"/>
              </a:solidFill>
              <a:latin typeface="+mn-lt"/>
              <a:cs typeface="Arial" panose="020B0604020202020204" pitchFamily="34" charset="0"/>
            </a:rPr>
            <a:t>Ve</a:t>
          </a:r>
          <a:r>
            <a:rPr lang="de-AT" sz="1100" b="0" strike="noStrike" spc="-1">
              <a:solidFill>
                <a:srgbClr val="000000"/>
              </a:solidFill>
              <a:latin typeface="+mn-lt"/>
            </a:rPr>
            <a:t>rmeidungs- und Einsparungsmaßnahmen zu erleichtern. Vorläufige Bilanzen für die Jahre 2021 und 2022 können damit ebenso erstellt werden – dafür muss aber im Register „Eingabe Stammdaten“ das richtige Jahr ausgewählt </a:t>
          </a:r>
          <a:r>
            <a:rPr lang="de-AT" sz="1100" b="0" strike="noStrike" spc="-1">
              <a:solidFill>
                <a:srgbClr val="000000"/>
              </a:solidFill>
              <a:latin typeface="+mn-lt"/>
              <a:cs typeface="Arial" panose="020B0604020202020204" pitchFamily="34" charset="0"/>
            </a:rPr>
            <a:t>werden </a:t>
          </a:r>
          <a:r>
            <a:rPr lang="de-AT" sz="1100" b="0">
              <a:effectLst/>
              <a:latin typeface="+mn-lt"/>
              <a:ea typeface="+mn-ea"/>
              <a:cs typeface="Arial" panose="020B0604020202020204" pitchFamily="34" charset="0"/>
            </a:rPr>
            <a:t>(Feld C2)</a:t>
          </a:r>
          <a:r>
            <a:rPr lang="de-AT" sz="1100" b="0" strike="noStrike" spc="-1">
              <a:solidFill>
                <a:srgbClr val="000000"/>
              </a:solidFill>
              <a:latin typeface="+mn-lt"/>
              <a:cs typeface="Arial" panose="020B0604020202020204" pitchFamily="34" charset="0"/>
            </a:rPr>
            <a:t>. Einen </a:t>
          </a:r>
          <a:r>
            <a:rPr lang="de-AT" sz="1100" b="0" strike="noStrike" spc="-1">
              <a:solidFill>
                <a:srgbClr val="000000"/>
              </a:solidFill>
              <a:latin typeface="+mn-lt"/>
            </a:rPr>
            <a:t>Leitfaden zur Nutzung der</a:t>
          </a:r>
          <a:r>
            <a:rPr lang="de-AT" sz="1100" b="0" strike="noStrike" spc="-1" baseline="0">
              <a:solidFill>
                <a:srgbClr val="000000"/>
              </a:solidFill>
              <a:latin typeface="+mn-lt"/>
            </a:rPr>
            <a:t> 2020-Version von ClimCalc sowie umfangreiche Materialien zu den Themen THG-Bilanzierung und Klimaschutz an Unis und Hochschulen finden Sie auf der Website des ClimCalc-Projekts </a:t>
          </a:r>
          <a:r>
            <a:rPr lang="de-AT" sz="1100" b="0" strike="noStrike" spc="-1">
              <a:solidFill>
                <a:srgbClr val="000000"/>
              </a:solidFill>
              <a:latin typeface="+mn-lt"/>
            </a:rPr>
            <a:t>unter:</a:t>
          </a:r>
          <a:endParaRPr lang="de-AT" sz="1100" b="0" strike="noStrike" spc="-1">
            <a:latin typeface="+mn-lt"/>
          </a:endParaRPr>
        </a:p>
        <a:p>
          <a:pPr>
            <a:lnSpc>
              <a:spcPct val="100000"/>
            </a:lnSpc>
            <a:tabLst>
              <a:tab pos="0" algn="l"/>
            </a:tabLst>
          </a:pPr>
          <a:r>
            <a:rPr lang="de-AT" sz="1100" b="0" strike="noStrike" spc="-1">
              <a:solidFill>
                <a:srgbClr val="000000"/>
              </a:solidFill>
              <a:latin typeface="+mn-lt"/>
              <a:hlinkClick xmlns:r="http://schemas.openxmlformats.org/officeDocument/2006/relationships" r:id="rId6"/>
            </a:rPr>
            <a:t>https://nachhaltigeuniversitaeten.at/arbeitsgruppen/co2-neutrale-universitaeten/</a:t>
          </a:r>
          <a:br>
            <a:rPr>
              <a:latin typeface="+mn-lt"/>
            </a:rPr>
          </a:br>
          <a:br>
            <a:rPr>
              <a:latin typeface="+mn-lt"/>
            </a:rPr>
          </a:br>
          <a:r>
            <a:rPr lang="de-AT" sz="1100" b="0" strike="noStrike" spc="-1">
              <a:solidFill>
                <a:srgbClr val="000000"/>
              </a:solidFill>
              <a:latin typeface="+mn-lt"/>
            </a:rPr>
            <a:t>                 Universität für Bodenkultur, Technische Universität Graz, Umweltbundesamt GmbH               </a:t>
          </a:r>
          <a:br>
            <a:rPr>
              <a:latin typeface="+mn-lt"/>
            </a:rPr>
          </a:br>
          <a:r>
            <a:rPr lang="de-DE" sz="1100" b="0" u="sng" strike="noStrike" spc="-1">
              <a:solidFill>
                <a:srgbClr val="000000"/>
              </a:solidFill>
              <a:uFillTx/>
              <a:latin typeface="+mn-lt"/>
            </a:rPr>
            <a:t>Dieses Werk ist lizenziert unter einer Creative Commons Namensnennung - Nicht-kommerziell - Weitergabe unter gleichen Bedingungen 4.0 International Lizenz.</a:t>
          </a:r>
          <a:endParaRPr lang="de-AT" sz="1100" b="0" strike="noStrike" spc="-1">
            <a:latin typeface="+mn-lt"/>
          </a:endParaRPr>
        </a:p>
      </xdr:txBody>
    </xdr:sp>
    <xdr:clientData/>
  </xdr:twoCellAnchor>
  <xdr:twoCellAnchor editAs="oneCell">
    <xdr:from>
      <xdr:col>0</xdr:col>
      <xdr:colOff>171000</xdr:colOff>
      <xdr:row>16</xdr:row>
      <xdr:rowOff>183915</xdr:rowOff>
    </xdr:from>
    <xdr:to>
      <xdr:col>0</xdr:col>
      <xdr:colOff>663480</xdr:colOff>
      <xdr:row>17</xdr:row>
      <xdr:rowOff>190035</xdr:rowOff>
    </xdr:to>
    <xdr:pic>
      <xdr:nvPicPr>
        <xdr:cNvPr id="11" name="Grafik 13" descr="Creative Commons Lizenzvertra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7"/>
        <a:stretch/>
      </xdr:blipFill>
      <xdr:spPr>
        <a:xfrm>
          <a:off x="171000" y="3231915"/>
          <a:ext cx="492480" cy="196620"/>
        </a:xfrm>
        <a:prstGeom prst="rect">
          <a:avLst/>
        </a:prstGeom>
        <a:ln w="0">
          <a:noFill/>
        </a:ln>
      </xdr:spPr>
    </xdr:pic>
    <xdr:clientData/>
  </xdr:twoCellAnchor>
  <xdr:twoCellAnchor editAs="absolute">
    <xdr:from>
      <xdr:col>8</xdr:col>
      <xdr:colOff>476250</xdr:colOff>
      <xdr:row>0</xdr:row>
      <xdr:rowOff>121530</xdr:rowOff>
    </xdr:from>
    <xdr:to>
      <xdr:col>12</xdr:col>
      <xdr:colOff>75870</xdr:colOff>
      <xdr:row>7</xdr:row>
      <xdr:rowOff>28575</xdr:rowOff>
    </xdr:to>
    <xdr:pic>
      <xdr:nvPicPr>
        <xdr:cNvPr id="12" name="Bild 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8"/>
        <a:stretch/>
      </xdr:blipFill>
      <xdr:spPr>
        <a:xfrm>
          <a:off x="6572250" y="121530"/>
          <a:ext cx="2647620" cy="1240545"/>
        </a:xfrm>
        <a:prstGeom prst="rect">
          <a:avLst/>
        </a:prstGeom>
        <a:ln w="0">
          <a:noFill/>
        </a:ln>
      </xdr:spPr>
    </xdr:pic>
    <xdr:clientData/>
  </xdr:twoCellAnchor>
  <xdr:twoCellAnchor editAs="oneCell">
    <xdr:from>
      <xdr:col>1</xdr:col>
      <xdr:colOff>695326</xdr:colOff>
      <xdr:row>0</xdr:row>
      <xdr:rowOff>187779</xdr:rowOff>
    </xdr:from>
    <xdr:to>
      <xdr:col>3</xdr:col>
      <xdr:colOff>571500</xdr:colOff>
      <xdr:row>4</xdr:row>
      <xdr:rowOff>48713</xdr:rowOff>
    </xdr:to>
    <xdr:pic>
      <xdr:nvPicPr>
        <xdr:cNvPr id="14" name="Grafik 13">
          <a:extLst>
            <a:ext uri="{FF2B5EF4-FFF2-40B4-BE49-F238E27FC236}">
              <a16:creationId xmlns:a16="http://schemas.microsoft.com/office/drawing/2014/main" id="{C378C47A-A04D-FA9B-29CA-641E58030DF8}"/>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457326" y="187779"/>
          <a:ext cx="1400174" cy="622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9</xdr:col>
      <xdr:colOff>15930</xdr:colOff>
      <xdr:row>1</xdr:row>
      <xdr:rowOff>55065</xdr:rowOff>
    </xdr:from>
    <xdr:to>
      <xdr:col>10</xdr:col>
      <xdr:colOff>659850</xdr:colOff>
      <xdr:row>2</xdr:row>
      <xdr:rowOff>51105</xdr:rowOff>
    </xdr:to>
    <xdr:sp macro="" textlink="">
      <xdr:nvSpPr>
        <xdr:cNvPr id="13" name="Textrahmen 1">
          <a:extLst>
            <a:ext uri="{FF2B5EF4-FFF2-40B4-BE49-F238E27FC236}">
              <a16:creationId xmlns:a16="http://schemas.microsoft.com/office/drawing/2014/main" id="{00000000-0008-0000-0000-00000D000000}"/>
            </a:ext>
          </a:extLst>
        </xdr:cNvPr>
        <xdr:cNvSpPr txBox="1"/>
      </xdr:nvSpPr>
      <xdr:spPr>
        <a:xfrm>
          <a:off x="6873930" y="245565"/>
          <a:ext cx="1405920" cy="186540"/>
        </a:xfrm>
        <a:prstGeom prst="rect">
          <a:avLst/>
        </a:prstGeom>
        <a:noFill/>
        <a:ln w="0">
          <a:noFill/>
        </a:ln>
      </xdr:spPr>
      <xdr:txBody>
        <a:bodyPr lIns="0" tIns="0" rIns="0" bIns="0" anchor="t">
          <a:noAutofit/>
        </a:bodyPr>
        <a:lstStyle/>
        <a:p>
          <a:r>
            <a:rPr lang="de-AT" sz="900" b="0" u="sng" strike="noStrike" spc="-1">
              <a:uFillTx/>
              <a:latin typeface="Arial"/>
            </a:rPr>
            <a:t>Gefördert von:</a:t>
          </a:r>
          <a:endParaRPr lang="de-AT" sz="9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666750</xdr:colOff>
      <xdr:row>14</xdr:row>
      <xdr:rowOff>152400</xdr:rowOff>
    </xdr:from>
    <xdr:to>
      <xdr:col>2</xdr:col>
      <xdr:colOff>581025</xdr:colOff>
      <xdr:row>29</xdr:row>
      <xdr:rowOff>112980</xdr:rowOff>
    </xdr:to>
    <xdr:graphicFrame macro="">
      <xdr:nvGraphicFramePr>
        <xdr:cNvPr id="12" name="Diagramm 17">
          <a:extLst>
            <a:ext uri="{FF2B5EF4-FFF2-40B4-BE49-F238E27FC236}">
              <a16:creationId xmlns:a16="http://schemas.microsoft.com/office/drawing/2014/main" id="{00000000-0008-0000-07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145710</xdr:colOff>
      <xdr:row>13</xdr:row>
      <xdr:rowOff>190499</xdr:rowOff>
    </xdr:from>
    <xdr:to>
      <xdr:col>11</xdr:col>
      <xdr:colOff>200026</xdr:colOff>
      <xdr:row>28</xdr:row>
      <xdr:rowOff>8370</xdr:rowOff>
    </xdr:to>
    <xdr:graphicFrame macro="">
      <xdr:nvGraphicFramePr>
        <xdr:cNvPr id="13" name="Diagramm 21">
          <a:extLst>
            <a:ext uri="{FF2B5EF4-FFF2-40B4-BE49-F238E27FC236}">
              <a16:creationId xmlns:a16="http://schemas.microsoft.com/office/drawing/2014/main" id="{00000000-0008-0000-07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4:AMJ14"/>
  <sheetViews>
    <sheetView tabSelected="1" zoomScaleNormal="100" workbookViewId="0">
      <selection activeCell="M1" sqref="M1"/>
    </sheetView>
  </sheetViews>
  <sheetFormatPr baseColWidth="10" defaultColWidth="11.42578125" defaultRowHeight="15" x14ac:dyDescent="0.25"/>
  <cols>
    <col min="1" max="1024" width="11.42578125" style="1"/>
  </cols>
  <sheetData>
    <row r="14" spans="12:12" x14ac:dyDescent="0.25">
      <c r="L14"/>
    </row>
  </sheetData>
  <sheetProtection algorithmName="SHA-512" hashValue="JQhe3t+Zc9ulBcNdgX2nKuApLrIQy6DIITWnkmdK74CgpalXqmHM2DAHXZmo0erJQhvsCp/CKLOw86JNkK2h1Q==" saltValue="5qi5UFH9TDXe+PbEZr6q+w==" spinCount="100000" sheet="1" objects="1" scenarios="1"/>
  <pageMargins left="0.7" right="0.7" top="0.78749999999999998" bottom="0.78749999999999998" header="0.511811023622047" footer="0.511811023622047"/>
  <pageSetup paperSize="9" scale="84" orientation="portrait" horizontalDpi="300" verticalDpi="300"/>
  <colBreaks count="1" manualBreakCount="1">
    <brk id="9" max="1048575" man="1"/>
  </col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800080"/>
  </sheetPr>
  <dimension ref="A1:J291"/>
  <sheetViews>
    <sheetView zoomScaleNormal="100" workbookViewId="0">
      <pane ySplit="2" topLeftCell="A3" activePane="bottomLeft" state="frozen"/>
      <selection activeCell="L31" sqref="L31"/>
      <selection pane="bottomLeft" activeCell="B1" sqref="B1"/>
    </sheetView>
  </sheetViews>
  <sheetFormatPr baseColWidth="10" defaultColWidth="11.42578125" defaultRowHeight="15" x14ac:dyDescent="0.25"/>
  <cols>
    <col min="1" max="1" width="2.85546875" style="2" customWidth="1"/>
    <col min="2" max="2" width="18.140625" customWidth="1"/>
    <col min="3" max="3" width="28.140625" style="50" customWidth="1"/>
    <col min="4" max="4" width="28.28515625" style="50" customWidth="1"/>
    <col min="5" max="5" width="55.85546875" customWidth="1"/>
    <col min="6" max="6" width="21.5703125" style="3" customWidth="1"/>
    <col min="7" max="7" width="13" style="4" customWidth="1"/>
    <col min="8" max="8" width="13" style="126" customWidth="1"/>
    <col min="9" max="10" width="12" style="126" customWidth="1"/>
    <col min="945" max="1024" width="11.5703125" customWidth="1"/>
  </cols>
  <sheetData>
    <row r="1" spans="1:10" s="33" customFormat="1" x14ac:dyDescent="0.25">
      <c r="C1" s="127"/>
      <c r="D1" s="127"/>
      <c r="G1" s="219" t="str">
        <f>'Eingabe Stammdaten'!C2</f>
        <v>2020 (final)</v>
      </c>
      <c r="H1" s="219"/>
      <c r="I1" s="219"/>
      <c r="J1" s="219"/>
    </row>
    <row r="2" spans="1:10" s="31" customFormat="1" ht="30.75" x14ac:dyDescent="0.25">
      <c r="A2" s="33"/>
      <c r="B2" s="35" t="s">
        <v>298</v>
      </c>
      <c r="C2" s="38"/>
      <c r="D2" s="38"/>
      <c r="E2" s="38"/>
      <c r="F2" s="38" t="s">
        <v>32</v>
      </c>
      <c r="G2" s="56" t="s">
        <v>213</v>
      </c>
      <c r="H2" s="128" t="s">
        <v>214</v>
      </c>
      <c r="I2" s="128" t="s">
        <v>215</v>
      </c>
      <c r="J2" s="128" t="s">
        <v>216</v>
      </c>
    </row>
    <row r="3" spans="1:10" ht="15" customHeight="1" x14ac:dyDescent="0.25">
      <c r="B3" s="164" t="s">
        <v>37</v>
      </c>
      <c r="C3" s="165" t="s">
        <v>38</v>
      </c>
      <c r="D3" s="165" t="s">
        <v>39</v>
      </c>
      <c r="E3" s="166" t="s">
        <v>40</v>
      </c>
      <c r="F3" s="9" t="s">
        <v>62</v>
      </c>
      <c r="G3" s="129">
        <f>(Eingabe_Daten!$G3*Emissionsfaktoren!$G3)/1000</f>
        <v>0</v>
      </c>
      <c r="H3" s="130">
        <f>(Eingabe_Daten!$G3*Emissionsfaktoren!$H3)/1000</f>
        <v>0</v>
      </c>
      <c r="I3" s="130">
        <f>(Eingabe_Daten!$G3*Emissionsfaktoren!$I3)/1000</f>
        <v>0</v>
      </c>
      <c r="J3" s="131">
        <f>(Eingabe_Daten!$G3*Emissionsfaktoren!$J3)/1000</f>
        <v>0</v>
      </c>
    </row>
    <row r="4" spans="1:10" ht="15" customHeight="1" x14ac:dyDescent="0.25">
      <c r="B4" s="164"/>
      <c r="C4" s="165"/>
      <c r="D4" s="165"/>
      <c r="E4" s="166"/>
      <c r="F4" s="9" t="s">
        <v>42</v>
      </c>
      <c r="G4" s="132">
        <f>(Eingabe_Daten!G4*Emissionsfaktoren!$G4)/1000</f>
        <v>0</v>
      </c>
      <c r="H4" s="133">
        <f>(Eingabe_Daten!$G4*Emissionsfaktoren!$H4)/1000</f>
        <v>0</v>
      </c>
      <c r="I4" s="133">
        <f>(Eingabe_Daten!$G4*Emissionsfaktoren!$I4)/1000</f>
        <v>0</v>
      </c>
      <c r="J4" s="134">
        <f>(Eingabe_Daten!$G4*Emissionsfaktoren!$J4)/1000</f>
        <v>0</v>
      </c>
    </row>
    <row r="5" spans="1:10" ht="15" customHeight="1" x14ac:dyDescent="0.25">
      <c r="B5" s="164"/>
      <c r="C5" s="165"/>
      <c r="D5" s="165"/>
      <c r="E5" s="168" t="s">
        <v>43</v>
      </c>
      <c r="F5" s="9" t="s">
        <v>62</v>
      </c>
      <c r="G5" s="132">
        <f>(Eingabe_Daten!G5*Emissionsfaktoren!$G5)/1000</f>
        <v>0</v>
      </c>
      <c r="H5" s="133">
        <f>(Eingabe_Daten!$G5*Emissionsfaktoren!$H5)/1000</f>
        <v>0</v>
      </c>
      <c r="I5" s="133">
        <f>(Eingabe_Daten!$G5*Emissionsfaktoren!$I5)/1000</f>
        <v>0</v>
      </c>
      <c r="J5" s="134">
        <f>(Eingabe_Daten!$G5*Emissionsfaktoren!$J5)/1000</f>
        <v>0</v>
      </c>
    </row>
    <row r="6" spans="1:10" ht="15" customHeight="1" x14ac:dyDescent="0.25">
      <c r="B6" s="164"/>
      <c r="C6" s="165"/>
      <c r="D6" s="165"/>
      <c r="E6" s="168"/>
      <c r="F6" s="9" t="s">
        <v>42</v>
      </c>
      <c r="G6" s="132">
        <f>(Eingabe_Daten!G6*Emissionsfaktoren!$G6)/1000</f>
        <v>0</v>
      </c>
      <c r="H6" s="133">
        <f>(Eingabe_Daten!$G6*Emissionsfaktoren!$H6)/1000</f>
        <v>0</v>
      </c>
      <c r="I6" s="133">
        <f>(Eingabe_Daten!$G6*Emissionsfaktoren!$I6)/1000</f>
        <v>0</v>
      </c>
      <c r="J6" s="134">
        <f>(Eingabe_Daten!$G6*Emissionsfaktoren!$J6)/1000</f>
        <v>0</v>
      </c>
    </row>
    <row r="7" spans="1:10" ht="15" customHeight="1" x14ac:dyDescent="0.25">
      <c r="B7" s="164"/>
      <c r="C7" s="165"/>
      <c r="D7" s="165"/>
      <c r="E7" s="169" t="s">
        <v>44</v>
      </c>
      <c r="F7" s="9" t="s">
        <v>62</v>
      </c>
      <c r="G7" s="132">
        <f>(Eingabe_Daten!G7*Emissionsfaktoren!$G7)/1000</f>
        <v>0</v>
      </c>
      <c r="H7" s="133">
        <f>(Eingabe_Daten!$G7*Emissionsfaktoren!$H7)/1000</f>
        <v>0</v>
      </c>
      <c r="I7" s="133">
        <f>(Eingabe_Daten!$G7*Emissionsfaktoren!$I7)/1000</f>
        <v>0</v>
      </c>
      <c r="J7" s="134">
        <f>(Eingabe_Daten!$G7*Emissionsfaktoren!$J7)/1000</f>
        <v>0</v>
      </c>
    </row>
    <row r="8" spans="1:10" ht="15" customHeight="1" x14ac:dyDescent="0.25">
      <c r="B8" s="164"/>
      <c r="C8" s="165"/>
      <c r="D8" s="165"/>
      <c r="E8" s="169"/>
      <c r="F8" s="9" t="s">
        <v>42</v>
      </c>
      <c r="G8" s="132">
        <f>(Eingabe_Daten!G8*Emissionsfaktoren!$G8)/1000</f>
        <v>0</v>
      </c>
      <c r="H8" s="133">
        <f>(Eingabe_Daten!$G8*Emissionsfaktoren!$H8)/1000</f>
        <v>0</v>
      </c>
      <c r="I8" s="133">
        <f>(Eingabe_Daten!$G8*Emissionsfaktoren!$I8)/1000</f>
        <v>0</v>
      </c>
      <c r="J8" s="134">
        <f>(Eingabe_Daten!$G8*Emissionsfaktoren!$J8)/1000</f>
        <v>0</v>
      </c>
    </row>
    <row r="9" spans="1:10" ht="15" customHeight="1" x14ac:dyDescent="0.25">
      <c r="B9" s="164"/>
      <c r="C9" s="165" t="s">
        <v>45</v>
      </c>
      <c r="D9" s="165" t="s">
        <v>46</v>
      </c>
      <c r="E9" s="170"/>
      <c r="F9" s="9" t="s">
        <v>47</v>
      </c>
      <c r="G9" s="132">
        <f>(Eingabe_Daten!G9*Emissionsfaktoren!$G9)/1000</f>
        <v>0</v>
      </c>
      <c r="H9" s="133">
        <f>(Eingabe_Daten!$G9*Emissionsfaktoren!$H9)/1000</f>
        <v>0</v>
      </c>
      <c r="I9" s="133">
        <f>(Eingabe_Daten!$G9*Emissionsfaktoren!$I9)/1000</f>
        <v>0</v>
      </c>
      <c r="J9" s="134">
        <f>(Eingabe_Daten!$G9*Emissionsfaktoren!$J9)/1000</f>
        <v>0</v>
      </c>
    </row>
    <row r="10" spans="1:10" ht="15" customHeight="1" x14ac:dyDescent="0.25">
      <c r="B10" s="164"/>
      <c r="C10" s="165"/>
      <c r="D10" s="165"/>
      <c r="E10" s="170"/>
      <c r="F10" s="9" t="s">
        <v>48</v>
      </c>
      <c r="G10" s="132">
        <f>(Eingabe_Daten!G10*Emissionsfaktoren!$G10)/1000</f>
        <v>0</v>
      </c>
      <c r="H10" s="133">
        <f>(Eingabe_Daten!$G10*Emissionsfaktoren!$H10)/1000</f>
        <v>0</v>
      </c>
      <c r="I10" s="133">
        <f>(Eingabe_Daten!$G10*Emissionsfaktoren!$I10)/1000</f>
        <v>0</v>
      </c>
      <c r="J10" s="134">
        <f>(Eingabe_Daten!$G10*Emissionsfaktoren!$J10)/1000</f>
        <v>0</v>
      </c>
    </row>
    <row r="11" spans="1:10" ht="15" customHeight="1" x14ac:dyDescent="0.25">
      <c r="B11" s="164"/>
      <c r="C11" s="165"/>
      <c r="D11" s="165"/>
      <c r="E11" s="170"/>
      <c r="F11" s="9" t="s">
        <v>49</v>
      </c>
      <c r="G11" s="132">
        <f>(Eingabe_Daten!G11*Emissionsfaktoren!$G11)/1000</f>
        <v>0</v>
      </c>
      <c r="H11" s="133">
        <f>(Eingabe_Daten!$G11*Emissionsfaktoren!$H11)/1000</f>
        <v>0</v>
      </c>
      <c r="I11" s="133">
        <f>(Eingabe_Daten!$G11*Emissionsfaktoren!$I11)/1000</f>
        <v>0</v>
      </c>
      <c r="J11" s="134">
        <f>(Eingabe_Daten!$G11*Emissionsfaktoren!$J11)/1000</f>
        <v>0</v>
      </c>
    </row>
    <row r="12" spans="1:10" ht="15" customHeight="1" x14ac:dyDescent="0.25">
      <c r="B12" s="164"/>
      <c r="C12" s="165"/>
      <c r="D12" s="165" t="s">
        <v>50</v>
      </c>
      <c r="E12" s="171" t="s">
        <v>51</v>
      </c>
      <c r="F12" s="9" t="s">
        <v>41</v>
      </c>
      <c r="G12" s="132">
        <f>(Eingabe_Daten!G12*Emissionsfaktoren!$G12)/1000</f>
        <v>0</v>
      </c>
      <c r="H12" s="133">
        <f>(Eingabe_Daten!$G12*Emissionsfaktoren!$H12)/1000</f>
        <v>0</v>
      </c>
      <c r="I12" s="133">
        <f>(Eingabe_Daten!$G12*Emissionsfaktoren!$I12)/1000</f>
        <v>0</v>
      </c>
      <c r="J12" s="134">
        <f>(Eingabe_Daten!$G12*Emissionsfaktoren!$J12)/1000</f>
        <v>0</v>
      </c>
    </row>
    <row r="13" spans="1:10" ht="15" customHeight="1" x14ac:dyDescent="0.25">
      <c r="B13" s="164"/>
      <c r="C13" s="165"/>
      <c r="D13" s="165"/>
      <c r="E13" s="171"/>
      <c r="F13" s="9" t="s">
        <v>224</v>
      </c>
      <c r="G13" s="132">
        <f>(Eingabe_Daten!G13*Emissionsfaktoren!$G13)/1000</f>
        <v>0</v>
      </c>
      <c r="H13" s="133">
        <f>(Eingabe_Daten!$G13*Emissionsfaktoren!$H13)/1000</f>
        <v>0</v>
      </c>
      <c r="I13" s="133">
        <f>(Eingabe_Daten!$G13*Emissionsfaktoren!$I13)/1000</f>
        <v>0</v>
      </c>
      <c r="J13" s="134">
        <f>(Eingabe_Daten!$G13*Emissionsfaktoren!$J13)/1000</f>
        <v>0</v>
      </c>
    </row>
    <row r="14" spans="1:10" ht="15" customHeight="1" x14ac:dyDescent="0.25">
      <c r="B14" s="164"/>
      <c r="C14" s="165"/>
      <c r="D14" s="165"/>
      <c r="E14" s="171" t="s">
        <v>53</v>
      </c>
      <c r="F14" s="9" t="s">
        <v>41</v>
      </c>
      <c r="G14" s="132">
        <f>(Eingabe_Daten!G14*Emissionsfaktoren!$G14)/1000</f>
        <v>0</v>
      </c>
      <c r="H14" s="133">
        <f>(Eingabe_Daten!$G14*Emissionsfaktoren!$H14)/1000</f>
        <v>0</v>
      </c>
      <c r="I14" s="133">
        <f>(Eingabe_Daten!$G14*Emissionsfaktoren!$I14)/1000</f>
        <v>0</v>
      </c>
      <c r="J14" s="134">
        <f>(Eingabe_Daten!$G14*Emissionsfaktoren!$J14)/1000</f>
        <v>0</v>
      </c>
    </row>
    <row r="15" spans="1:10" ht="15" customHeight="1" x14ac:dyDescent="0.25">
      <c r="B15" s="164"/>
      <c r="C15" s="165"/>
      <c r="D15" s="165"/>
      <c r="E15" s="171"/>
      <c r="F15" s="9" t="s">
        <v>224</v>
      </c>
      <c r="G15" s="132">
        <f>(Eingabe_Daten!G15*Emissionsfaktoren!$G15)/1000</f>
        <v>0</v>
      </c>
      <c r="H15" s="133">
        <f>(Eingabe_Daten!$G15*Emissionsfaktoren!$H15)/1000</f>
        <v>0</v>
      </c>
      <c r="I15" s="133">
        <f>(Eingabe_Daten!$G15*Emissionsfaktoren!$I15)/1000</f>
        <v>0</v>
      </c>
      <c r="J15" s="134">
        <f>(Eingabe_Daten!$G15*Emissionsfaktoren!$J15)/1000</f>
        <v>0</v>
      </c>
    </row>
    <row r="16" spans="1:10" ht="15" customHeight="1" x14ac:dyDescent="0.25">
      <c r="B16" s="164"/>
      <c r="C16" s="165"/>
      <c r="D16" s="165" t="s">
        <v>54</v>
      </c>
      <c r="E16" s="172"/>
      <c r="F16" s="9" t="s">
        <v>41</v>
      </c>
      <c r="G16" s="132">
        <f>(Eingabe_Daten!G16*Emissionsfaktoren!$G16)/1000</f>
        <v>0</v>
      </c>
      <c r="H16" s="133">
        <f>(Eingabe_Daten!$G16*Emissionsfaktoren!$H16)/1000</f>
        <v>0</v>
      </c>
      <c r="I16" s="133">
        <f>(Eingabe_Daten!$G16*Emissionsfaktoren!$I16)/1000</f>
        <v>0</v>
      </c>
      <c r="J16" s="134">
        <f>(Eingabe_Daten!$G16*Emissionsfaktoren!$J16)/1000</f>
        <v>0</v>
      </c>
    </row>
    <row r="17" spans="2:10" ht="15" customHeight="1" x14ac:dyDescent="0.25">
      <c r="B17" s="164"/>
      <c r="C17" s="165"/>
      <c r="D17" s="165"/>
      <c r="E17" s="172"/>
      <c r="F17" s="9" t="s">
        <v>55</v>
      </c>
      <c r="G17" s="132">
        <f>(Eingabe_Daten!G17*Emissionsfaktoren!$G17)/1000</f>
        <v>0</v>
      </c>
      <c r="H17" s="133">
        <f>(Eingabe_Daten!$G17*Emissionsfaktoren!$H17)/1000</f>
        <v>0</v>
      </c>
      <c r="I17" s="133">
        <f>(Eingabe_Daten!$G17*Emissionsfaktoren!$I17)/1000</f>
        <v>0</v>
      </c>
      <c r="J17" s="134">
        <f>(Eingabe_Daten!$G17*Emissionsfaktoren!$J17)/1000</f>
        <v>0</v>
      </c>
    </row>
    <row r="18" spans="2:10" ht="15" customHeight="1" x14ac:dyDescent="0.25">
      <c r="B18" s="164"/>
      <c r="C18" s="165"/>
      <c r="D18" s="173" t="s">
        <v>56</v>
      </c>
      <c r="E18" s="174" t="s">
        <v>57</v>
      </c>
      <c r="F18" s="11" t="s">
        <v>41</v>
      </c>
      <c r="G18" s="132">
        <f>(Eingabe_Daten!G18*Emissionsfaktoren!$G18)/1000</f>
        <v>0</v>
      </c>
      <c r="H18" s="133">
        <f>(Eingabe_Daten!$G18*Emissionsfaktoren!$H18)/1000</f>
        <v>0</v>
      </c>
      <c r="I18" s="133">
        <f>(Eingabe_Daten!$G18*Emissionsfaktoren!$I18)/1000</f>
        <v>0</v>
      </c>
      <c r="J18" s="134">
        <f>(Eingabe_Daten!$G18*Emissionsfaktoren!$J18)/1000</f>
        <v>0</v>
      </c>
    </row>
    <row r="19" spans="2:10" ht="15" customHeight="1" x14ac:dyDescent="0.25">
      <c r="B19" s="164"/>
      <c r="C19" s="165"/>
      <c r="D19" s="165"/>
      <c r="E19" s="174"/>
      <c r="F19" s="11" t="s">
        <v>58</v>
      </c>
      <c r="G19" s="132">
        <f>(Eingabe_Daten!G19*Emissionsfaktoren!$G19)/1000</f>
        <v>0</v>
      </c>
      <c r="H19" s="133">
        <f>(Eingabe_Daten!$G19*Emissionsfaktoren!$H19)/1000</f>
        <v>0</v>
      </c>
      <c r="I19" s="133">
        <f>(Eingabe_Daten!$G19*Emissionsfaktoren!$I19)/1000</f>
        <v>0</v>
      </c>
      <c r="J19" s="134">
        <f>(Eingabe_Daten!$G19*Emissionsfaktoren!$J19)/1000</f>
        <v>0</v>
      </c>
    </row>
    <row r="20" spans="2:10" ht="15" customHeight="1" x14ac:dyDescent="0.25">
      <c r="B20" s="164"/>
      <c r="C20" s="165"/>
      <c r="D20" s="165"/>
      <c r="E20" s="174"/>
      <c r="F20" s="11" t="s">
        <v>55</v>
      </c>
      <c r="G20" s="132">
        <f>(Eingabe_Daten!G20*Emissionsfaktoren!$G20)/1000</f>
        <v>0</v>
      </c>
      <c r="H20" s="133">
        <f>(Eingabe_Daten!$G20*Emissionsfaktoren!$H20)/1000</f>
        <v>0</v>
      </c>
      <c r="I20" s="133">
        <f>(Eingabe_Daten!$G20*Emissionsfaktoren!$I20)/1000</f>
        <v>0</v>
      </c>
      <c r="J20" s="134">
        <f>(Eingabe_Daten!$G20*Emissionsfaktoren!$J20)/1000</f>
        <v>0</v>
      </c>
    </row>
    <row r="21" spans="2:10" ht="15" customHeight="1" x14ac:dyDescent="0.25">
      <c r="B21" s="164"/>
      <c r="C21" s="165" t="s">
        <v>59</v>
      </c>
      <c r="D21" s="165" t="s">
        <v>60</v>
      </c>
      <c r="E21" s="170" t="s">
        <v>61</v>
      </c>
      <c r="F21" s="9" t="s">
        <v>62</v>
      </c>
      <c r="G21" s="132">
        <f>(Eingabe_Daten!G21*Emissionsfaktoren!$G21)/1000</f>
        <v>0</v>
      </c>
      <c r="H21" s="133">
        <f>(Eingabe_Daten!$G21*Emissionsfaktoren!$H21)/1000</f>
        <v>0</v>
      </c>
      <c r="I21" s="133">
        <f>(Eingabe_Daten!$G21*Emissionsfaktoren!$I21)/1000</f>
        <v>0</v>
      </c>
      <c r="J21" s="134">
        <f>(Eingabe_Daten!$G21*Emissionsfaktoren!$J21)/1000</f>
        <v>0</v>
      </c>
    </row>
    <row r="22" spans="2:10" ht="15" customHeight="1" x14ac:dyDescent="0.25">
      <c r="B22" s="164"/>
      <c r="C22" s="165"/>
      <c r="D22" s="165"/>
      <c r="E22" s="170"/>
      <c r="F22" s="9" t="s">
        <v>42</v>
      </c>
      <c r="G22" s="132">
        <f>(Eingabe_Daten!G22*Emissionsfaktoren!$G22)/1000</f>
        <v>0</v>
      </c>
      <c r="H22" s="133">
        <f>(Eingabe_Daten!$G22*Emissionsfaktoren!$H22)/1000</f>
        <v>0</v>
      </c>
      <c r="I22" s="133">
        <f>(Eingabe_Daten!$G22*Emissionsfaktoren!$I22)/1000</f>
        <v>0</v>
      </c>
      <c r="J22" s="134">
        <f>(Eingabe_Daten!$G22*Emissionsfaktoren!$J22)/1000</f>
        <v>0</v>
      </c>
    </row>
    <row r="23" spans="2:10" ht="15" customHeight="1" x14ac:dyDescent="0.25">
      <c r="B23" s="164"/>
      <c r="C23" s="165"/>
      <c r="D23" s="165" t="s">
        <v>63</v>
      </c>
      <c r="E23" s="170" t="s">
        <v>64</v>
      </c>
      <c r="F23" s="9" t="s">
        <v>62</v>
      </c>
      <c r="G23" s="132">
        <f>(Eingabe_Daten!G23*Emissionsfaktoren!$G23)/1000</f>
        <v>0</v>
      </c>
      <c r="H23" s="133">
        <f>(Eingabe_Daten!$G23*Emissionsfaktoren!$H23)/1000</f>
        <v>0</v>
      </c>
      <c r="I23" s="133">
        <f>(Eingabe_Daten!$G23*Emissionsfaktoren!$I23)/1000</f>
        <v>0</v>
      </c>
      <c r="J23" s="134">
        <f>(Eingabe_Daten!$G23*Emissionsfaktoren!$J23)/1000</f>
        <v>0</v>
      </c>
    </row>
    <row r="24" spans="2:10" ht="15" customHeight="1" x14ac:dyDescent="0.25">
      <c r="B24" s="164"/>
      <c r="C24" s="165"/>
      <c r="D24" s="165"/>
      <c r="E24" s="170"/>
      <c r="F24" s="9" t="s">
        <v>42</v>
      </c>
      <c r="G24" s="132">
        <f>(Eingabe_Daten!G24*Emissionsfaktoren!$G24)/1000</f>
        <v>0</v>
      </c>
      <c r="H24" s="133">
        <f>(Eingabe_Daten!$G24*Emissionsfaktoren!$H24)/1000</f>
        <v>0</v>
      </c>
      <c r="I24" s="133">
        <f>(Eingabe_Daten!$G24*Emissionsfaktoren!$I24)/1000</f>
        <v>0</v>
      </c>
      <c r="J24" s="134">
        <f>(Eingabe_Daten!$G24*Emissionsfaktoren!$J24)/1000</f>
        <v>0</v>
      </c>
    </row>
    <row r="25" spans="2:10" ht="15" customHeight="1" x14ac:dyDescent="0.25">
      <c r="B25" s="164"/>
      <c r="C25" s="165"/>
      <c r="D25" s="165"/>
      <c r="E25" s="170" t="s">
        <v>65</v>
      </c>
      <c r="F25" s="9" t="s">
        <v>62</v>
      </c>
      <c r="G25" s="132">
        <f>(Eingabe_Daten!G25*Emissionsfaktoren!$G25)/1000</f>
        <v>0</v>
      </c>
      <c r="H25" s="133">
        <f>(Eingabe_Daten!$G25*Emissionsfaktoren!$H25)/1000</f>
        <v>0</v>
      </c>
      <c r="I25" s="133">
        <f>(Eingabe_Daten!$G25*Emissionsfaktoren!$I25)/1000</f>
        <v>0</v>
      </c>
      <c r="J25" s="134">
        <f>(Eingabe_Daten!$G25*Emissionsfaktoren!$J25)/1000</f>
        <v>0</v>
      </c>
    </row>
    <row r="26" spans="2:10" ht="15" customHeight="1" x14ac:dyDescent="0.25">
      <c r="B26" s="164"/>
      <c r="C26" s="165"/>
      <c r="D26" s="165"/>
      <c r="E26" s="170"/>
      <c r="F26" s="9" t="s">
        <v>42</v>
      </c>
      <c r="G26" s="132">
        <f>(Eingabe_Daten!G26*Emissionsfaktoren!$G26)/1000</f>
        <v>0</v>
      </c>
      <c r="H26" s="133">
        <f>(Eingabe_Daten!$G26*Emissionsfaktoren!$H26)/1000</f>
        <v>0</v>
      </c>
      <c r="I26" s="133">
        <f>(Eingabe_Daten!$G26*Emissionsfaktoren!$I26)/1000</f>
        <v>0</v>
      </c>
      <c r="J26" s="134">
        <f>(Eingabe_Daten!$G26*Emissionsfaktoren!$J26)/1000</f>
        <v>0</v>
      </c>
    </row>
    <row r="27" spans="2:10" ht="15" customHeight="1" x14ac:dyDescent="0.25">
      <c r="B27" s="164"/>
      <c r="C27" s="165"/>
      <c r="D27" s="165" t="s">
        <v>66</v>
      </c>
      <c r="E27" s="170" t="s">
        <v>67</v>
      </c>
      <c r="F27" s="9" t="s">
        <v>62</v>
      </c>
      <c r="G27" s="132">
        <f>(Eingabe_Daten!G27*Emissionsfaktoren!$G27)/1000</f>
        <v>0</v>
      </c>
      <c r="H27" s="133">
        <f>(Eingabe_Daten!$G27*Emissionsfaktoren!$H27)/1000</f>
        <v>0</v>
      </c>
      <c r="I27" s="133">
        <f>(Eingabe_Daten!$G27*Emissionsfaktoren!$I27)/1000</f>
        <v>0</v>
      </c>
      <c r="J27" s="134">
        <f>(Eingabe_Daten!$G27*Emissionsfaktoren!$J27)/1000</f>
        <v>0</v>
      </c>
    </row>
    <row r="28" spans="2:10" ht="15" customHeight="1" x14ac:dyDescent="0.25">
      <c r="B28" s="164"/>
      <c r="C28" s="165"/>
      <c r="D28" s="165"/>
      <c r="E28" s="170"/>
      <c r="F28" s="9" t="s">
        <v>42</v>
      </c>
      <c r="G28" s="132">
        <f>(Eingabe_Daten!G28*Emissionsfaktoren!$G28)/1000</f>
        <v>0</v>
      </c>
      <c r="H28" s="133">
        <f>(Eingabe_Daten!$G28*Emissionsfaktoren!$H28)/1000</f>
        <v>0</v>
      </c>
      <c r="I28" s="133">
        <f>(Eingabe_Daten!$G28*Emissionsfaktoren!$I28)/1000</f>
        <v>0</v>
      </c>
      <c r="J28" s="134">
        <f>(Eingabe_Daten!$G28*Emissionsfaktoren!$J28)/1000</f>
        <v>0</v>
      </c>
    </row>
    <row r="29" spans="2:10" ht="15" customHeight="1" x14ac:dyDescent="0.25">
      <c r="B29" s="164"/>
      <c r="C29" s="165"/>
      <c r="D29" s="165" t="s">
        <v>68</v>
      </c>
      <c r="E29" s="170" t="s">
        <v>69</v>
      </c>
      <c r="F29" s="9" t="s">
        <v>62</v>
      </c>
      <c r="G29" s="132">
        <f>(Eingabe_Daten!G29*Emissionsfaktoren!$G29)/1000</f>
        <v>0</v>
      </c>
      <c r="H29" s="133">
        <f>(Eingabe_Daten!$G29*Emissionsfaktoren!$H29)/1000</f>
        <v>0</v>
      </c>
      <c r="I29" s="133">
        <f>(Eingabe_Daten!$G29*Emissionsfaktoren!$I29)/1000</f>
        <v>0</v>
      </c>
      <c r="J29" s="134">
        <f>(Eingabe_Daten!$G29*Emissionsfaktoren!$J29)/1000</f>
        <v>0</v>
      </c>
    </row>
    <row r="30" spans="2:10" ht="15" customHeight="1" x14ac:dyDescent="0.25">
      <c r="B30" s="164"/>
      <c r="C30" s="165"/>
      <c r="D30" s="165"/>
      <c r="E30" s="170"/>
      <c r="F30" s="9" t="s">
        <v>42</v>
      </c>
      <c r="G30" s="132">
        <f>(Eingabe_Daten!G30*Emissionsfaktoren!$G30)/1000</f>
        <v>0</v>
      </c>
      <c r="H30" s="133">
        <f>(Eingabe_Daten!$G30*Emissionsfaktoren!$H30)/1000</f>
        <v>0</v>
      </c>
      <c r="I30" s="133">
        <f>(Eingabe_Daten!$G30*Emissionsfaktoren!$I30)/1000</f>
        <v>0</v>
      </c>
      <c r="J30" s="134">
        <f>(Eingabe_Daten!$G30*Emissionsfaktoren!$J30)/1000</f>
        <v>0</v>
      </c>
    </row>
    <row r="31" spans="2:10" ht="15" customHeight="1" x14ac:dyDescent="0.25">
      <c r="B31" s="164"/>
      <c r="C31" s="165"/>
      <c r="D31" s="173" t="s">
        <v>70</v>
      </c>
      <c r="E31" s="172" t="s">
        <v>71</v>
      </c>
      <c r="F31" s="11" t="s">
        <v>62</v>
      </c>
      <c r="G31" s="132">
        <f>(Eingabe_Daten!G31*Emissionsfaktoren!$G31)/1000</f>
        <v>0</v>
      </c>
      <c r="H31" s="133">
        <f>(Eingabe_Daten!$G31*Emissionsfaktoren!$H31)/1000</f>
        <v>0</v>
      </c>
      <c r="I31" s="133">
        <f>(Eingabe_Daten!$G31*Emissionsfaktoren!$I31)/1000</f>
        <v>0</v>
      </c>
      <c r="J31" s="134">
        <f>(Eingabe_Daten!$G31*Emissionsfaktoren!$J31)/1000</f>
        <v>0</v>
      </c>
    </row>
    <row r="32" spans="2:10" ht="15" customHeight="1" x14ac:dyDescent="0.25">
      <c r="B32" s="164"/>
      <c r="C32" s="165"/>
      <c r="D32" s="173"/>
      <c r="E32" s="172"/>
      <c r="F32" s="11" t="s">
        <v>42</v>
      </c>
      <c r="G32" s="132">
        <f>(Eingabe_Daten!G32*Emissionsfaktoren!$G32)/1000</f>
        <v>0</v>
      </c>
      <c r="H32" s="133">
        <f>(Eingabe_Daten!$G32*Emissionsfaktoren!$H32)/1000</f>
        <v>0</v>
      </c>
      <c r="I32" s="133">
        <f>(Eingabe_Daten!$G32*Emissionsfaktoren!$I32)/1000</f>
        <v>0</v>
      </c>
      <c r="J32" s="134">
        <f>(Eingabe_Daten!$G32*Emissionsfaktoren!$J32)/1000</f>
        <v>0</v>
      </c>
    </row>
    <row r="33" spans="2:10" ht="15" customHeight="1" x14ac:dyDescent="0.25">
      <c r="B33" s="164"/>
      <c r="C33" s="165"/>
      <c r="D33" s="165" t="s">
        <v>72</v>
      </c>
      <c r="E33" s="170" t="s">
        <v>73</v>
      </c>
      <c r="F33" s="9" t="s">
        <v>62</v>
      </c>
      <c r="G33" s="132">
        <f>(Eingabe_Daten!G33*Emissionsfaktoren!$G33)/1000</f>
        <v>0</v>
      </c>
      <c r="H33" s="133">
        <f>(Eingabe_Daten!$G33*Emissionsfaktoren!$H33)/1000</f>
        <v>0</v>
      </c>
      <c r="I33" s="133">
        <f>(Eingabe_Daten!$G33*Emissionsfaktoren!$I33)/1000</f>
        <v>0</v>
      </c>
      <c r="J33" s="134">
        <f>(Eingabe_Daten!$G33*Emissionsfaktoren!$J33)/1000</f>
        <v>0</v>
      </c>
    </row>
    <row r="34" spans="2:10" ht="15" customHeight="1" x14ac:dyDescent="0.25">
      <c r="B34" s="164"/>
      <c r="C34" s="165"/>
      <c r="D34" s="165"/>
      <c r="E34" s="170"/>
      <c r="F34" s="9" t="s">
        <v>42</v>
      </c>
      <c r="G34" s="132">
        <f>(Eingabe_Daten!G34*Emissionsfaktoren!$G34)/1000</f>
        <v>0</v>
      </c>
      <c r="H34" s="133">
        <f>(Eingabe_Daten!$G34*Emissionsfaktoren!$H34)/1000</f>
        <v>0</v>
      </c>
      <c r="I34" s="133">
        <f>(Eingabe_Daten!$G34*Emissionsfaktoren!$I34)/1000</f>
        <v>0</v>
      </c>
      <c r="J34" s="134">
        <f>(Eingabe_Daten!$G34*Emissionsfaktoren!$J34)/1000</f>
        <v>0</v>
      </c>
    </row>
    <row r="35" spans="2:10" ht="15" customHeight="1" x14ac:dyDescent="0.25">
      <c r="B35" s="164"/>
      <c r="C35" s="165"/>
      <c r="D35" s="165" t="s">
        <v>74</v>
      </c>
      <c r="E35" s="170" t="s">
        <v>75</v>
      </c>
      <c r="F35" s="9" t="s">
        <v>62</v>
      </c>
      <c r="G35" s="132">
        <f>(Eingabe_Daten!G35*Emissionsfaktoren!$G35)/1000</f>
        <v>0</v>
      </c>
      <c r="H35" s="133">
        <f>(Eingabe_Daten!$G35*Emissionsfaktoren!$H35)/1000</f>
        <v>0</v>
      </c>
      <c r="I35" s="133">
        <f>(Eingabe_Daten!$G35*Emissionsfaktoren!$I35)/1000</f>
        <v>0</v>
      </c>
      <c r="J35" s="134">
        <f>(Eingabe_Daten!$G35*Emissionsfaktoren!$J35)/1000</f>
        <v>0</v>
      </c>
    </row>
    <row r="36" spans="2:10" ht="15" customHeight="1" x14ac:dyDescent="0.25">
      <c r="B36" s="164"/>
      <c r="C36" s="165"/>
      <c r="D36" s="165"/>
      <c r="E36" s="170"/>
      <c r="F36" s="9" t="s">
        <v>42</v>
      </c>
      <c r="G36" s="132">
        <f>(Eingabe_Daten!G36*Emissionsfaktoren!$G36)/1000</f>
        <v>0</v>
      </c>
      <c r="H36" s="133">
        <f>(Eingabe_Daten!$G36*Emissionsfaktoren!$H36)/1000</f>
        <v>0</v>
      </c>
      <c r="I36" s="133">
        <f>(Eingabe_Daten!$G36*Emissionsfaktoren!$I36)/1000</f>
        <v>0</v>
      </c>
      <c r="J36" s="134">
        <f>(Eingabe_Daten!$G36*Emissionsfaktoren!$J36)/1000</f>
        <v>0</v>
      </c>
    </row>
    <row r="37" spans="2:10" ht="15" customHeight="1" x14ac:dyDescent="0.25">
      <c r="B37" s="164"/>
      <c r="C37" s="165"/>
      <c r="D37" s="173" t="s">
        <v>76</v>
      </c>
      <c r="E37" s="172" t="s">
        <v>77</v>
      </c>
      <c r="F37" s="11" t="s">
        <v>62</v>
      </c>
      <c r="G37" s="132">
        <f>(Eingabe_Daten!G37*Emissionsfaktoren!$G37)/1000</f>
        <v>0</v>
      </c>
      <c r="H37" s="133">
        <f>(Eingabe_Daten!$G37*Emissionsfaktoren!$H37)/1000</f>
        <v>0</v>
      </c>
      <c r="I37" s="133">
        <f>(Eingabe_Daten!$G37*Emissionsfaktoren!$I37)/1000</f>
        <v>0</v>
      </c>
      <c r="J37" s="134">
        <f>(Eingabe_Daten!$G37*Emissionsfaktoren!$J37)/1000</f>
        <v>0</v>
      </c>
    </row>
    <row r="38" spans="2:10" ht="15" customHeight="1" x14ac:dyDescent="0.25">
      <c r="B38" s="164"/>
      <c r="C38" s="165"/>
      <c r="D38" s="173"/>
      <c r="E38" s="172"/>
      <c r="F38" s="11" t="s">
        <v>42</v>
      </c>
      <c r="G38" s="132">
        <f>(Eingabe_Daten!G38*Emissionsfaktoren!$G38)/1000</f>
        <v>0</v>
      </c>
      <c r="H38" s="133">
        <f>(Eingabe_Daten!$G38*Emissionsfaktoren!$H38)/1000</f>
        <v>0</v>
      </c>
      <c r="I38" s="133">
        <f>(Eingabe_Daten!$G38*Emissionsfaktoren!$I38)/1000</f>
        <v>0</v>
      </c>
      <c r="J38" s="134">
        <f>(Eingabe_Daten!$G38*Emissionsfaktoren!$J38)/1000</f>
        <v>0</v>
      </c>
    </row>
    <row r="39" spans="2:10" ht="15" customHeight="1" x14ac:dyDescent="0.25">
      <c r="B39" s="164"/>
      <c r="C39" s="165"/>
      <c r="D39" s="165" t="s">
        <v>78</v>
      </c>
      <c r="E39" s="170" t="s">
        <v>79</v>
      </c>
      <c r="F39" s="9" t="s">
        <v>62</v>
      </c>
      <c r="G39" s="132">
        <f>(Eingabe_Daten!G39*Emissionsfaktoren!$G39)/1000</f>
        <v>0</v>
      </c>
      <c r="H39" s="133">
        <f>(Eingabe_Daten!$G39*Emissionsfaktoren!$H39)/1000</f>
        <v>0</v>
      </c>
      <c r="I39" s="133">
        <f>(Eingabe_Daten!$G39*Emissionsfaktoren!$I39)/1000</f>
        <v>0</v>
      </c>
      <c r="J39" s="134">
        <f>(Eingabe_Daten!$G39*Emissionsfaktoren!$J39)/1000</f>
        <v>0</v>
      </c>
    </row>
    <row r="40" spans="2:10" ht="15" customHeight="1" x14ac:dyDescent="0.25">
      <c r="B40" s="164"/>
      <c r="C40" s="165"/>
      <c r="D40" s="165"/>
      <c r="E40" s="170"/>
      <c r="F40" s="9" t="s">
        <v>42</v>
      </c>
      <c r="G40" s="132">
        <f>(Eingabe_Daten!G40*Emissionsfaktoren!$G40)/1000</f>
        <v>0</v>
      </c>
      <c r="H40" s="133">
        <f>(Eingabe_Daten!$G40*Emissionsfaktoren!$H40)/1000</f>
        <v>0</v>
      </c>
      <c r="I40" s="133">
        <f>(Eingabe_Daten!$G40*Emissionsfaktoren!$I40)/1000</f>
        <v>0</v>
      </c>
      <c r="J40" s="134">
        <f>(Eingabe_Daten!$G40*Emissionsfaktoren!$J40)/1000</f>
        <v>0</v>
      </c>
    </row>
    <row r="41" spans="2:10" ht="15" customHeight="1" x14ac:dyDescent="0.25">
      <c r="B41" s="164"/>
      <c r="C41" s="165"/>
      <c r="D41" s="173" t="s">
        <v>80</v>
      </c>
      <c r="E41" s="172" t="s">
        <v>81</v>
      </c>
      <c r="F41" s="9" t="s">
        <v>62</v>
      </c>
      <c r="G41" s="132">
        <f>(Eingabe_Daten!G41*Emissionsfaktoren!$G41)/1000</f>
        <v>0</v>
      </c>
      <c r="H41" s="133">
        <f>(Eingabe_Daten!$G41*Emissionsfaktoren!$H41)/1000</f>
        <v>0</v>
      </c>
      <c r="I41" s="133">
        <f>(Eingabe_Daten!$G41*Emissionsfaktoren!$I41)/1000</f>
        <v>0</v>
      </c>
      <c r="J41" s="134">
        <f>(Eingabe_Daten!$G41*Emissionsfaktoren!$J41)/1000</f>
        <v>0</v>
      </c>
    </row>
    <row r="42" spans="2:10" ht="15" customHeight="1" x14ac:dyDescent="0.25">
      <c r="B42" s="164"/>
      <c r="C42" s="165"/>
      <c r="D42" s="173"/>
      <c r="E42" s="172"/>
      <c r="F42" s="9" t="s">
        <v>42</v>
      </c>
      <c r="G42" s="132">
        <f>(Eingabe_Daten!G42*Emissionsfaktoren!$G42)/1000</f>
        <v>0</v>
      </c>
      <c r="H42" s="133">
        <f>(Eingabe_Daten!$G42*Emissionsfaktoren!$H42)/1000</f>
        <v>0</v>
      </c>
      <c r="I42" s="133">
        <f>(Eingabe_Daten!$G42*Emissionsfaktoren!$I42)/1000</f>
        <v>0</v>
      </c>
      <c r="J42" s="134">
        <f>(Eingabe_Daten!$G42*Emissionsfaktoren!$J42)/1000</f>
        <v>0</v>
      </c>
    </row>
    <row r="43" spans="2:10" ht="15" customHeight="1" x14ac:dyDescent="0.25">
      <c r="B43" s="164"/>
      <c r="C43" s="165"/>
      <c r="D43" s="173" t="s">
        <v>82</v>
      </c>
      <c r="E43" s="172" t="s">
        <v>83</v>
      </c>
      <c r="F43" s="9" t="s">
        <v>62</v>
      </c>
      <c r="G43" s="132">
        <f>(Eingabe_Daten!G43*Emissionsfaktoren!$G43)/1000</f>
        <v>0</v>
      </c>
      <c r="H43" s="133">
        <f>(Eingabe_Daten!$G43*Emissionsfaktoren!$H43)/1000</f>
        <v>0</v>
      </c>
      <c r="I43" s="133">
        <f>(Eingabe_Daten!$G43*Emissionsfaktoren!$I43)/1000</f>
        <v>0</v>
      </c>
      <c r="J43" s="134">
        <f>(Eingabe_Daten!$G43*Emissionsfaktoren!$J43)/1000</f>
        <v>0</v>
      </c>
    </row>
    <row r="44" spans="2:10" ht="15" customHeight="1" x14ac:dyDescent="0.25">
      <c r="B44" s="164"/>
      <c r="C44" s="165"/>
      <c r="D44" s="173"/>
      <c r="E44" s="172"/>
      <c r="F44" s="9" t="s">
        <v>42</v>
      </c>
      <c r="G44" s="132">
        <f>(Eingabe_Daten!G44*Emissionsfaktoren!$G44)/1000</f>
        <v>0</v>
      </c>
      <c r="H44" s="133">
        <f>(Eingabe_Daten!$G44*Emissionsfaktoren!$H44)/1000</f>
        <v>0</v>
      </c>
      <c r="I44" s="133">
        <f>(Eingabe_Daten!$G44*Emissionsfaktoren!$I44)/1000</f>
        <v>0</v>
      </c>
      <c r="J44" s="134">
        <f>(Eingabe_Daten!$G44*Emissionsfaktoren!$J44)/1000</f>
        <v>0</v>
      </c>
    </row>
    <row r="45" spans="2:10" ht="15" customHeight="1" x14ac:dyDescent="0.25">
      <c r="B45" s="164"/>
      <c r="C45" s="165"/>
      <c r="D45" s="173" t="s">
        <v>84</v>
      </c>
      <c r="E45" s="172" t="s">
        <v>85</v>
      </c>
      <c r="F45" s="9" t="s">
        <v>62</v>
      </c>
      <c r="G45" s="132">
        <f>(Eingabe_Daten!G45*Emissionsfaktoren!$G45)/1000</f>
        <v>0</v>
      </c>
      <c r="H45" s="133">
        <f>(Eingabe_Daten!$G45*Emissionsfaktoren!$H45)/1000</f>
        <v>0</v>
      </c>
      <c r="I45" s="133">
        <f>(Eingabe_Daten!$G45*Emissionsfaktoren!$I45)/1000</f>
        <v>0</v>
      </c>
      <c r="J45" s="134">
        <f>(Eingabe_Daten!$G45*Emissionsfaktoren!$J45)/1000</f>
        <v>0</v>
      </c>
    </row>
    <row r="46" spans="2:10" ht="15" customHeight="1" x14ac:dyDescent="0.25">
      <c r="B46" s="164"/>
      <c r="C46" s="165"/>
      <c r="D46" s="173"/>
      <c r="E46" s="172"/>
      <c r="F46" s="9" t="s">
        <v>42</v>
      </c>
      <c r="G46" s="132">
        <f>(Eingabe_Daten!G46*Emissionsfaktoren!$G46)/1000</f>
        <v>0</v>
      </c>
      <c r="H46" s="133">
        <f>(Eingabe_Daten!$G46*Emissionsfaktoren!$H46)/1000</f>
        <v>0</v>
      </c>
      <c r="I46" s="133">
        <f>(Eingabe_Daten!$G46*Emissionsfaktoren!$I46)/1000</f>
        <v>0</v>
      </c>
      <c r="J46" s="134">
        <f>(Eingabe_Daten!$G46*Emissionsfaktoren!$J46)/1000</f>
        <v>0</v>
      </c>
    </row>
    <row r="47" spans="2:10" ht="15" customHeight="1" x14ac:dyDescent="0.25">
      <c r="B47" s="164"/>
      <c r="C47" s="165"/>
      <c r="D47" s="173" t="s">
        <v>86</v>
      </c>
      <c r="E47" s="172" t="s">
        <v>87</v>
      </c>
      <c r="F47" s="9" t="s">
        <v>62</v>
      </c>
      <c r="G47" s="132">
        <f>(Eingabe_Daten!G47*Emissionsfaktoren!$G47)/1000</f>
        <v>0</v>
      </c>
      <c r="H47" s="133">
        <f>(Eingabe_Daten!$G47*Emissionsfaktoren!$H47)/1000</f>
        <v>0</v>
      </c>
      <c r="I47" s="133">
        <f>(Eingabe_Daten!$G47*Emissionsfaktoren!$I47)/1000</f>
        <v>0</v>
      </c>
      <c r="J47" s="134">
        <f>(Eingabe_Daten!$G47*Emissionsfaktoren!$J47)/1000</f>
        <v>0</v>
      </c>
    </row>
    <row r="48" spans="2:10" ht="15" customHeight="1" x14ac:dyDescent="0.25">
      <c r="B48" s="164"/>
      <c r="C48" s="165"/>
      <c r="D48" s="173"/>
      <c r="E48" s="172"/>
      <c r="F48" s="9" t="s">
        <v>42</v>
      </c>
      <c r="G48" s="132">
        <f>(Eingabe_Daten!G48*Emissionsfaktoren!$G48)/1000</f>
        <v>0</v>
      </c>
      <c r="H48" s="133">
        <f>(Eingabe_Daten!$G48*Emissionsfaktoren!$H48)/1000</f>
        <v>0</v>
      </c>
      <c r="I48" s="133">
        <f>(Eingabe_Daten!$G48*Emissionsfaktoren!$I48)/1000</f>
        <v>0</v>
      </c>
      <c r="J48" s="134">
        <f>(Eingabe_Daten!$G48*Emissionsfaktoren!$J48)/1000</f>
        <v>0</v>
      </c>
    </row>
    <row r="49" spans="2:10" ht="15" customHeight="1" x14ac:dyDescent="0.25">
      <c r="B49" s="164"/>
      <c r="C49" s="165"/>
      <c r="D49" s="173" t="s">
        <v>88</v>
      </c>
      <c r="E49" s="172" t="s">
        <v>89</v>
      </c>
      <c r="F49" s="9" t="s">
        <v>62</v>
      </c>
      <c r="G49" s="132">
        <f>(Eingabe_Daten!G49*Emissionsfaktoren!$G49)/1000</f>
        <v>0</v>
      </c>
      <c r="H49" s="133">
        <f>(Eingabe_Daten!$G49*Emissionsfaktoren!$H49)/1000</f>
        <v>0</v>
      </c>
      <c r="I49" s="133">
        <f>(Eingabe_Daten!$G49*Emissionsfaktoren!$I49)/1000</f>
        <v>0</v>
      </c>
      <c r="J49" s="134">
        <f>(Eingabe_Daten!$G49*Emissionsfaktoren!$J49)/1000</f>
        <v>0</v>
      </c>
    </row>
    <row r="50" spans="2:10" ht="15" customHeight="1" x14ac:dyDescent="0.25">
      <c r="B50" s="164"/>
      <c r="C50" s="165"/>
      <c r="D50" s="173"/>
      <c r="E50" s="172"/>
      <c r="F50" s="9" t="s">
        <v>42</v>
      </c>
      <c r="G50" s="132">
        <f>(Eingabe_Daten!G50*Emissionsfaktoren!$G50)/1000</f>
        <v>0</v>
      </c>
      <c r="H50" s="133">
        <f>(Eingabe_Daten!$G50*Emissionsfaktoren!$H50)/1000</f>
        <v>0</v>
      </c>
      <c r="I50" s="133">
        <f>(Eingabe_Daten!$G50*Emissionsfaktoren!$I50)/1000</f>
        <v>0</v>
      </c>
      <c r="J50" s="134">
        <f>(Eingabe_Daten!$G50*Emissionsfaktoren!$J50)/1000</f>
        <v>0</v>
      </c>
    </row>
    <row r="51" spans="2:10" ht="15" customHeight="1" x14ac:dyDescent="0.25">
      <c r="B51" s="164"/>
      <c r="C51" s="165"/>
      <c r="D51" s="173" t="s">
        <v>90</v>
      </c>
      <c r="E51" s="172" t="s">
        <v>91</v>
      </c>
      <c r="F51" s="11" t="s">
        <v>62</v>
      </c>
      <c r="G51" s="132">
        <f>(Eingabe_Daten!G51*Emissionsfaktoren!$G51)/1000</f>
        <v>0</v>
      </c>
      <c r="H51" s="133">
        <f>(Eingabe_Daten!$G51*Emissionsfaktoren!$H51)/1000</f>
        <v>0</v>
      </c>
      <c r="I51" s="133">
        <f>(Eingabe_Daten!$G51*Emissionsfaktoren!$I51)/1000</f>
        <v>0</v>
      </c>
      <c r="J51" s="134">
        <f>(Eingabe_Daten!$G51*Emissionsfaktoren!$J51)/1000</f>
        <v>0</v>
      </c>
    </row>
    <row r="52" spans="2:10" ht="15" customHeight="1" x14ac:dyDescent="0.25">
      <c r="B52" s="164"/>
      <c r="C52" s="165"/>
      <c r="D52" s="173"/>
      <c r="E52" s="172"/>
      <c r="F52" s="11" t="s">
        <v>42</v>
      </c>
      <c r="G52" s="132">
        <f>(Eingabe_Daten!G52*Emissionsfaktoren!$G52)/1000</f>
        <v>0</v>
      </c>
      <c r="H52" s="133">
        <f>(Eingabe_Daten!$G52*Emissionsfaktoren!$H52)/1000</f>
        <v>0</v>
      </c>
      <c r="I52" s="133">
        <f>(Eingabe_Daten!$G52*Emissionsfaktoren!$I52)/1000</f>
        <v>0</v>
      </c>
      <c r="J52" s="134">
        <f>(Eingabe_Daten!$G52*Emissionsfaktoren!$J52)/1000</f>
        <v>0</v>
      </c>
    </row>
    <row r="53" spans="2:10" ht="15" customHeight="1" x14ac:dyDescent="0.25">
      <c r="B53" s="164"/>
      <c r="C53" s="165"/>
      <c r="D53" s="173" t="s">
        <v>90</v>
      </c>
      <c r="E53" s="172" t="s">
        <v>92</v>
      </c>
      <c r="F53" s="11" t="s">
        <v>62</v>
      </c>
      <c r="G53" s="132">
        <f>(Eingabe_Daten!G53*Emissionsfaktoren!$G53)/1000</f>
        <v>0</v>
      </c>
      <c r="H53" s="133">
        <f>(Eingabe_Daten!$G53*Emissionsfaktoren!$H53)/1000</f>
        <v>0</v>
      </c>
      <c r="I53" s="133">
        <f>(Eingabe_Daten!$G53*Emissionsfaktoren!$I53)/1000</f>
        <v>0</v>
      </c>
      <c r="J53" s="134">
        <f>(Eingabe_Daten!$G53*Emissionsfaktoren!$J53)/1000</f>
        <v>0</v>
      </c>
    </row>
    <row r="54" spans="2:10" ht="15" customHeight="1" x14ac:dyDescent="0.25">
      <c r="B54" s="164"/>
      <c r="C54" s="165"/>
      <c r="D54" s="173"/>
      <c r="E54" s="172"/>
      <c r="F54" s="11" t="s">
        <v>42</v>
      </c>
      <c r="G54" s="132">
        <f>(Eingabe_Daten!G54*Emissionsfaktoren!$G54)/1000</f>
        <v>0</v>
      </c>
      <c r="H54" s="133">
        <f>(Eingabe_Daten!$G54*Emissionsfaktoren!$H54)/1000</f>
        <v>0</v>
      </c>
      <c r="I54" s="133">
        <f>(Eingabe_Daten!$G54*Emissionsfaktoren!$I54)/1000</f>
        <v>0</v>
      </c>
      <c r="J54" s="134">
        <f>(Eingabe_Daten!$G54*Emissionsfaktoren!$J54)/1000</f>
        <v>0</v>
      </c>
    </row>
    <row r="55" spans="2:10" ht="15" customHeight="1" x14ac:dyDescent="0.25">
      <c r="B55" s="164"/>
      <c r="C55" s="165"/>
      <c r="D55" s="173" t="s">
        <v>93</v>
      </c>
      <c r="E55" s="172" t="s">
        <v>94</v>
      </c>
      <c r="F55" s="11" t="s">
        <v>62</v>
      </c>
      <c r="G55" s="132">
        <f>(Eingabe_Daten!G55*Emissionsfaktoren!$G55)/1000</f>
        <v>0</v>
      </c>
      <c r="H55" s="133">
        <f>(Eingabe_Daten!$G55*Emissionsfaktoren!$H55)/1000</f>
        <v>0</v>
      </c>
      <c r="I55" s="133">
        <f>(Eingabe_Daten!$G55*Emissionsfaktoren!$I55)/1000</f>
        <v>0</v>
      </c>
      <c r="J55" s="134">
        <f>(Eingabe_Daten!$G55*Emissionsfaktoren!$J55)/1000</f>
        <v>0</v>
      </c>
    </row>
    <row r="56" spans="2:10" ht="15" customHeight="1" x14ac:dyDescent="0.25">
      <c r="B56" s="164"/>
      <c r="C56" s="165"/>
      <c r="D56" s="173"/>
      <c r="E56" s="172"/>
      <c r="F56" s="11" t="s">
        <v>42</v>
      </c>
      <c r="G56" s="132">
        <f>(Eingabe_Daten!G56*Emissionsfaktoren!$G56)/1000</f>
        <v>0</v>
      </c>
      <c r="H56" s="133">
        <f>(Eingabe_Daten!$G56*Emissionsfaktoren!$H56)/1000</f>
        <v>0</v>
      </c>
      <c r="I56" s="133">
        <f>(Eingabe_Daten!$G56*Emissionsfaktoren!$I56)/1000</f>
        <v>0</v>
      </c>
      <c r="J56" s="134">
        <f>(Eingabe_Daten!$G56*Emissionsfaktoren!$J56)/1000</f>
        <v>0</v>
      </c>
    </row>
    <row r="57" spans="2:10" ht="15" customHeight="1" x14ac:dyDescent="0.25">
      <c r="B57" s="164"/>
      <c r="C57" s="165"/>
      <c r="D57" s="173" t="s">
        <v>95</v>
      </c>
      <c r="E57" s="172" t="s">
        <v>96</v>
      </c>
      <c r="F57" s="11" t="s">
        <v>62</v>
      </c>
      <c r="G57" s="132">
        <f>(Eingabe_Daten!G57*Emissionsfaktoren!$G57)/1000</f>
        <v>0</v>
      </c>
      <c r="H57" s="133">
        <f>(Eingabe_Daten!$G57*Emissionsfaktoren!$H57)/1000</f>
        <v>0</v>
      </c>
      <c r="I57" s="133">
        <f>(Eingabe_Daten!$G57*Emissionsfaktoren!$I57)/1000</f>
        <v>0</v>
      </c>
      <c r="J57" s="134">
        <f>(Eingabe_Daten!$G57*Emissionsfaktoren!$J57)/1000</f>
        <v>0</v>
      </c>
    </row>
    <row r="58" spans="2:10" ht="15" customHeight="1" x14ac:dyDescent="0.25">
      <c r="B58" s="164"/>
      <c r="C58" s="165"/>
      <c r="D58" s="173"/>
      <c r="E58" s="172"/>
      <c r="F58" s="11" t="s">
        <v>42</v>
      </c>
      <c r="G58" s="132">
        <f>(Eingabe_Daten!G58*Emissionsfaktoren!$G58)/1000</f>
        <v>0</v>
      </c>
      <c r="H58" s="133">
        <f>(Eingabe_Daten!$G58*Emissionsfaktoren!$H58)/1000</f>
        <v>0</v>
      </c>
      <c r="I58" s="133">
        <f>(Eingabe_Daten!$G58*Emissionsfaktoren!$I58)/1000</f>
        <v>0</v>
      </c>
      <c r="J58" s="134">
        <f>(Eingabe_Daten!$G58*Emissionsfaktoren!$J58)/1000</f>
        <v>0</v>
      </c>
    </row>
    <row r="59" spans="2:10" ht="15" customHeight="1" x14ac:dyDescent="0.25">
      <c r="B59" s="164"/>
      <c r="C59" s="165"/>
      <c r="D59" s="173" t="s">
        <v>97</v>
      </c>
      <c r="E59" s="172" t="s">
        <v>98</v>
      </c>
      <c r="F59" s="11" t="s">
        <v>62</v>
      </c>
      <c r="G59" s="132">
        <f>(Eingabe_Daten!G59*Emissionsfaktoren!$G59)/1000</f>
        <v>0</v>
      </c>
      <c r="H59" s="133">
        <f>(Eingabe_Daten!$G59*Emissionsfaktoren!$H59)/1000</f>
        <v>0</v>
      </c>
      <c r="I59" s="133">
        <f>(Eingabe_Daten!$G59*Emissionsfaktoren!$I59)/1000</f>
        <v>0</v>
      </c>
      <c r="J59" s="134">
        <f>(Eingabe_Daten!$G59*Emissionsfaktoren!$J59)/1000</f>
        <v>0</v>
      </c>
    </row>
    <row r="60" spans="2:10" ht="15" customHeight="1" x14ac:dyDescent="0.25">
      <c r="B60" s="164"/>
      <c r="C60" s="165"/>
      <c r="D60" s="173"/>
      <c r="E60" s="172"/>
      <c r="F60" s="11" t="s">
        <v>42</v>
      </c>
      <c r="G60" s="132">
        <f>(Eingabe_Daten!G60*Emissionsfaktoren!$G60)/1000</f>
        <v>0</v>
      </c>
      <c r="H60" s="133">
        <f>(Eingabe_Daten!$G60*Emissionsfaktoren!$H60)/1000</f>
        <v>0</v>
      </c>
      <c r="I60" s="133">
        <f>(Eingabe_Daten!$G60*Emissionsfaktoren!$I60)/1000</f>
        <v>0</v>
      </c>
      <c r="J60" s="134">
        <f>(Eingabe_Daten!$G60*Emissionsfaktoren!$J60)/1000</f>
        <v>0</v>
      </c>
    </row>
    <row r="61" spans="2:10" ht="15" customHeight="1" x14ac:dyDescent="0.25">
      <c r="B61" s="164"/>
      <c r="C61" s="165"/>
      <c r="D61" s="165" t="s">
        <v>99</v>
      </c>
      <c r="E61" s="170" t="s">
        <v>100</v>
      </c>
      <c r="F61" s="9" t="s">
        <v>62</v>
      </c>
      <c r="G61" s="132">
        <f>(Eingabe_Daten!G61*Emissionsfaktoren!$G61)/1000</f>
        <v>0</v>
      </c>
      <c r="H61" s="133">
        <f>(Eingabe_Daten!$G61*Emissionsfaktoren!$H61)/1000</f>
        <v>0</v>
      </c>
      <c r="I61" s="133">
        <f>(Eingabe_Daten!$G61*Emissionsfaktoren!$I61)/1000</f>
        <v>0</v>
      </c>
      <c r="J61" s="134">
        <f>(Eingabe_Daten!$G61*Emissionsfaktoren!$J61)/1000</f>
        <v>0</v>
      </c>
    </row>
    <row r="62" spans="2:10" ht="15" customHeight="1" x14ac:dyDescent="0.25">
      <c r="B62" s="164"/>
      <c r="C62" s="165"/>
      <c r="D62" s="165"/>
      <c r="E62" s="170"/>
      <c r="F62" s="9" t="s">
        <v>42</v>
      </c>
      <c r="G62" s="132">
        <f>(Eingabe_Daten!G62*Emissionsfaktoren!$G62)/1000</f>
        <v>0</v>
      </c>
      <c r="H62" s="133">
        <f>(Eingabe_Daten!$G62*Emissionsfaktoren!$H62)/1000</f>
        <v>0</v>
      </c>
      <c r="I62" s="133">
        <f>(Eingabe_Daten!$G62*Emissionsfaktoren!$I62)/1000</f>
        <v>0</v>
      </c>
      <c r="J62" s="134">
        <f>(Eingabe_Daten!$G62*Emissionsfaktoren!$J62)/1000</f>
        <v>0</v>
      </c>
    </row>
    <row r="63" spans="2:10" ht="15" customHeight="1" x14ac:dyDescent="0.25">
      <c r="B63" s="164"/>
      <c r="C63" s="165"/>
      <c r="D63" s="165" t="s">
        <v>101</v>
      </c>
      <c r="E63" s="170"/>
      <c r="F63" s="9" t="s">
        <v>62</v>
      </c>
      <c r="G63" s="132">
        <f>(Eingabe_Daten!G63*Emissionsfaktoren!$G63)/1000</f>
        <v>0</v>
      </c>
      <c r="H63" s="133">
        <f>(Eingabe_Daten!$G63*Emissionsfaktoren!$H63)/1000</f>
        <v>0</v>
      </c>
      <c r="I63" s="133">
        <f>(Eingabe_Daten!$G63*Emissionsfaktoren!$I63)/1000</f>
        <v>0</v>
      </c>
      <c r="J63" s="134">
        <f>(Eingabe_Daten!$G63*Emissionsfaktoren!$J63)/1000</f>
        <v>0</v>
      </c>
    </row>
    <row r="64" spans="2:10" ht="15" customHeight="1" x14ac:dyDescent="0.25">
      <c r="B64" s="164"/>
      <c r="C64" s="165"/>
      <c r="D64" s="165"/>
      <c r="E64" s="170"/>
      <c r="F64" s="9" t="s">
        <v>42</v>
      </c>
      <c r="G64" s="132">
        <f>(Eingabe_Daten!G64*Emissionsfaktoren!$G64)/1000</f>
        <v>0</v>
      </c>
      <c r="H64" s="133">
        <f>(Eingabe_Daten!$G64*Emissionsfaktoren!$H64)/1000</f>
        <v>0</v>
      </c>
      <c r="I64" s="133">
        <f>(Eingabe_Daten!$G64*Emissionsfaktoren!$I64)/1000</f>
        <v>0</v>
      </c>
      <c r="J64" s="134">
        <f>(Eingabe_Daten!$G64*Emissionsfaktoren!$J64)/1000</f>
        <v>0</v>
      </c>
    </row>
    <row r="65" spans="2:10" ht="15" customHeight="1" x14ac:dyDescent="0.25">
      <c r="B65" s="164"/>
      <c r="C65" s="165" t="s">
        <v>102</v>
      </c>
      <c r="D65" s="165" t="s">
        <v>103</v>
      </c>
      <c r="E65" s="170"/>
      <c r="F65" s="9" t="s">
        <v>62</v>
      </c>
      <c r="G65" s="132">
        <f>(Eingabe_Daten!G65*Emissionsfaktoren!$G65)/1000</f>
        <v>0</v>
      </c>
      <c r="H65" s="133">
        <f>(Eingabe_Daten!$G65*Emissionsfaktoren!$H65)/1000</f>
        <v>0</v>
      </c>
      <c r="I65" s="133">
        <f>(Eingabe_Daten!$G65*Emissionsfaktoren!$I65)/1000</f>
        <v>0</v>
      </c>
      <c r="J65" s="134">
        <f>(Eingabe_Daten!$G65*Emissionsfaktoren!$J65)/1000</f>
        <v>0</v>
      </c>
    </row>
    <row r="66" spans="2:10" ht="15" customHeight="1" x14ac:dyDescent="0.25">
      <c r="B66" s="164"/>
      <c r="C66" s="165"/>
      <c r="D66" s="165"/>
      <c r="E66" s="170"/>
      <c r="F66" s="9" t="s">
        <v>42</v>
      </c>
      <c r="G66" s="132">
        <f>(Eingabe_Daten!G66*Emissionsfaktoren!$G66)/1000</f>
        <v>0</v>
      </c>
      <c r="H66" s="133">
        <f>(Eingabe_Daten!$G66*Emissionsfaktoren!$H66)/1000</f>
        <v>0</v>
      </c>
      <c r="I66" s="133">
        <f>(Eingabe_Daten!$G66*Emissionsfaktoren!$I66)/1000</f>
        <v>0</v>
      </c>
      <c r="J66" s="134">
        <f>(Eingabe_Daten!$G66*Emissionsfaktoren!$J66)/1000</f>
        <v>0</v>
      </c>
    </row>
    <row r="67" spans="2:10" ht="15" customHeight="1" x14ac:dyDescent="0.25">
      <c r="B67" s="164"/>
      <c r="C67" s="165"/>
      <c r="D67" s="165" t="s">
        <v>104</v>
      </c>
      <c r="E67" s="170"/>
      <c r="F67" s="9" t="s">
        <v>62</v>
      </c>
      <c r="G67" s="132">
        <f>(Eingabe_Daten!G67*Emissionsfaktoren!$G67)/1000</f>
        <v>0</v>
      </c>
      <c r="H67" s="133">
        <f>(Eingabe_Daten!$G67*Emissionsfaktoren!$H67)/1000</f>
        <v>0</v>
      </c>
      <c r="I67" s="133">
        <f>(Eingabe_Daten!$G67*Emissionsfaktoren!$I67)/1000</f>
        <v>0</v>
      </c>
      <c r="J67" s="134">
        <f>(Eingabe_Daten!$G67*Emissionsfaktoren!$J67)/1000</f>
        <v>0</v>
      </c>
    </row>
    <row r="68" spans="2:10" ht="15" customHeight="1" x14ac:dyDescent="0.25">
      <c r="B68" s="164"/>
      <c r="C68" s="165"/>
      <c r="D68" s="165"/>
      <c r="E68" s="170"/>
      <c r="F68" s="9" t="s">
        <v>42</v>
      </c>
      <c r="G68" s="132">
        <f>(Eingabe_Daten!G68*Emissionsfaktoren!$G68)/1000</f>
        <v>0</v>
      </c>
      <c r="H68" s="133">
        <f>(Eingabe_Daten!$G68*Emissionsfaktoren!$H68)/1000</f>
        <v>0</v>
      </c>
      <c r="I68" s="133">
        <f>(Eingabe_Daten!$G68*Emissionsfaktoren!$I68)/1000</f>
        <v>0</v>
      </c>
      <c r="J68" s="134">
        <f>(Eingabe_Daten!$G68*Emissionsfaktoren!$J68)/1000</f>
        <v>0</v>
      </c>
    </row>
    <row r="69" spans="2:10" ht="15" customHeight="1" x14ac:dyDescent="0.25">
      <c r="B69" s="164"/>
      <c r="C69" s="165"/>
      <c r="D69" s="165" t="s">
        <v>105</v>
      </c>
      <c r="E69" s="170"/>
      <c r="F69" s="9" t="s">
        <v>62</v>
      </c>
      <c r="G69" s="132">
        <f>(Eingabe_Daten!G69*Emissionsfaktoren!$G69)/1000</f>
        <v>0</v>
      </c>
      <c r="H69" s="133">
        <f>(Eingabe_Daten!$G69*Emissionsfaktoren!$H69)/1000</f>
        <v>0</v>
      </c>
      <c r="I69" s="133">
        <f>(Eingabe_Daten!$G69*Emissionsfaktoren!$I69)/1000</f>
        <v>0</v>
      </c>
      <c r="J69" s="134">
        <f>(Eingabe_Daten!$G69*Emissionsfaktoren!$J69)/1000</f>
        <v>0</v>
      </c>
    </row>
    <row r="70" spans="2:10" ht="15" customHeight="1" x14ac:dyDescent="0.25">
      <c r="B70" s="164"/>
      <c r="C70" s="165"/>
      <c r="D70" s="165"/>
      <c r="E70" s="170"/>
      <c r="F70" s="9" t="s">
        <v>42</v>
      </c>
      <c r="G70" s="132">
        <f>(Eingabe_Daten!G70*Emissionsfaktoren!$G70)/1000</f>
        <v>0</v>
      </c>
      <c r="H70" s="133">
        <f>(Eingabe_Daten!$G70*Emissionsfaktoren!$H70)/1000</f>
        <v>0</v>
      </c>
      <c r="I70" s="133">
        <f>(Eingabe_Daten!$G70*Emissionsfaktoren!$I70)/1000</f>
        <v>0</v>
      </c>
      <c r="J70" s="134">
        <f>(Eingabe_Daten!$G70*Emissionsfaktoren!$J70)/1000</f>
        <v>0</v>
      </c>
    </row>
    <row r="71" spans="2:10" ht="15" customHeight="1" x14ac:dyDescent="0.25">
      <c r="B71" s="164"/>
      <c r="C71" s="175" t="s">
        <v>106</v>
      </c>
      <c r="D71" s="173" t="s">
        <v>107</v>
      </c>
      <c r="E71" s="12"/>
      <c r="F71" s="9" t="s">
        <v>47</v>
      </c>
      <c r="G71" s="132">
        <f>(Eingabe_Daten!G71*Emissionsfaktoren!$G71)/1000</f>
        <v>0</v>
      </c>
      <c r="H71" s="133">
        <f>(Eingabe_Daten!$G71*Emissionsfaktoren!$H71)/1000</f>
        <v>0</v>
      </c>
      <c r="I71" s="133">
        <f>(Eingabe_Daten!$G71*Emissionsfaktoren!$I71)/1000</f>
        <v>0</v>
      </c>
      <c r="J71" s="134">
        <f>(Eingabe_Daten!$G71*Emissionsfaktoren!$J71)/1000</f>
        <v>0</v>
      </c>
    </row>
    <row r="72" spans="2:10" ht="15" customHeight="1" x14ac:dyDescent="0.25">
      <c r="B72" s="164"/>
      <c r="C72" s="175"/>
      <c r="D72" s="173"/>
      <c r="E72" s="12"/>
      <c r="F72" s="9" t="s">
        <v>48</v>
      </c>
      <c r="G72" s="132">
        <f>(Eingabe_Daten!G72*Emissionsfaktoren!$G72)/1000</f>
        <v>0</v>
      </c>
      <c r="H72" s="133">
        <f>(Eingabe_Daten!$G72*Emissionsfaktoren!$H72)/1000</f>
        <v>0</v>
      </c>
      <c r="I72" s="133">
        <f>(Eingabe_Daten!$G72*Emissionsfaktoren!$I72)/1000</f>
        <v>0</v>
      </c>
      <c r="J72" s="134">
        <f>(Eingabe_Daten!$G72*Emissionsfaktoren!$J72)/1000</f>
        <v>0</v>
      </c>
    </row>
    <row r="73" spans="2:10" ht="15" customHeight="1" x14ac:dyDescent="0.25">
      <c r="B73" s="164"/>
      <c r="C73" s="175"/>
      <c r="D73" s="173"/>
      <c r="E73" s="12"/>
      <c r="F73" s="9" t="s">
        <v>49</v>
      </c>
      <c r="G73" s="132">
        <f>(Eingabe_Daten!G73*Emissionsfaktoren!$G73)/1000</f>
        <v>0</v>
      </c>
      <c r="H73" s="133">
        <f>(Eingabe_Daten!$G73*Emissionsfaktoren!$H73)/1000</f>
        <v>0</v>
      </c>
      <c r="I73" s="133">
        <f>(Eingabe_Daten!$G73*Emissionsfaktoren!$I73)/1000</f>
        <v>0</v>
      </c>
      <c r="J73" s="134">
        <f>(Eingabe_Daten!$G73*Emissionsfaktoren!$J73)/1000</f>
        <v>0</v>
      </c>
    </row>
    <row r="74" spans="2:10" ht="15" customHeight="1" x14ac:dyDescent="0.25">
      <c r="B74" s="164"/>
      <c r="C74" s="175"/>
      <c r="D74" s="173" t="s">
        <v>108</v>
      </c>
      <c r="E74" s="171" t="s">
        <v>51</v>
      </c>
      <c r="F74" s="9" t="s">
        <v>41</v>
      </c>
      <c r="G74" s="132">
        <f>(Eingabe_Daten!G74*Emissionsfaktoren!$G74)/1000</f>
        <v>0</v>
      </c>
      <c r="H74" s="133">
        <f>(Eingabe_Daten!$G74*Emissionsfaktoren!$H74)/1000</f>
        <v>0</v>
      </c>
      <c r="I74" s="133">
        <f>(Eingabe_Daten!$G74*Emissionsfaktoren!$I74)/1000</f>
        <v>0</v>
      </c>
      <c r="J74" s="134">
        <f>(Eingabe_Daten!$G74*Emissionsfaktoren!$J74)/1000</f>
        <v>0</v>
      </c>
    </row>
    <row r="75" spans="2:10" ht="15" customHeight="1" x14ac:dyDescent="0.25">
      <c r="B75" s="164"/>
      <c r="C75" s="175"/>
      <c r="D75" s="173"/>
      <c r="E75" s="171"/>
      <c r="F75" s="9" t="s">
        <v>224</v>
      </c>
      <c r="G75" s="132">
        <f>(Eingabe_Daten!G75*Emissionsfaktoren!$G75)/1000</f>
        <v>0</v>
      </c>
      <c r="H75" s="133">
        <f>(Eingabe_Daten!$G75*Emissionsfaktoren!$H75)/1000</f>
        <v>0</v>
      </c>
      <c r="I75" s="133">
        <f>(Eingabe_Daten!$G75*Emissionsfaktoren!$I75)/1000</f>
        <v>0</v>
      </c>
      <c r="J75" s="134">
        <f>(Eingabe_Daten!$G75*Emissionsfaktoren!$J75)/1000</f>
        <v>0</v>
      </c>
    </row>
    <row r="76" spans="2:10" ht="15" customHeight="1" x14ac:dyDescent="0.25">
      <c r="B76" s="164"/>
      <c r="C76" s="175"/>
      <c r="D76" s="173"/>
      <c r="E76" s="171" t="s">
        <v>53</v>
      </c>
      <c r="F76" s="9" t="s">
        <v>41</v>
      </c>
      <c r="G76" s="132">
        <f>(Eingabe_Daten!G76*Emissionsfaktoren!$G76)/1000</f>
        <v>0</v>
      </c>
      <c r="H76" s="133">
        <f>(Eingabe_Daten!$G76*Emissionsfaktoren!$H76)/1000</f>
        <v>0</v>
      </c>
      <c r="I76" s="133">
        <f>(Eingabe_Daten!$G76*Emissionsfaktoren!$I76)/1000</f>
        <v>0</v>
      </c>
      <c r="J76" s="134">
        <f>(Eingabe_Daten!$G76*Emissionsfaktoren!$J76)/1000</f>
        <v>0</v>
      </c>
    </row>
    <row r="77" spans="2:10" ht="15" customHeight="1" x14ac:dyDescent="0.25">
      <c r="B77" s="164"/>
      <c r="C77" s="175"/>
      <c r="D77" s="173"/>
      <c r="E77" s="171"/>
      <c r="F77" s="9" t="s">
        <v>224</v>
      </c>
      <c r="G77" s="132">
        <f>(Eingabe_Daten!G77*Emissionsfaktoren!$G77)/1000</f>
        <v>0</v>
      </c>
      <c r="H77" s="133">
        <f>(Eingabe_Daten!$G77*Emissionsfaktoren!$H77)/1000</f>
        <v>0</v>
      </c>
      <c r="I77" s="133">
        <f>(Eingabe_Daten!$G77*Emissionsfaktoren!$I77)/1000</f>
        <v>0</v>
      </c>
      <c r="J77" s="134">
        <f>(Eingabe_Daten!$G77*Emissionsfaktoren!$J77)/1000</f>
        <v>0</v>
      </c>
    </row>
    <row r="78" spans="2:10" ht="15" customHeight="1" x14ac:dyDescent="0.25">
      <c r="B78" s="164"/>
      <c r="C78" s="175"/>
      <c r="D78" s="173" t="s">
        <v>109</v>
      </c>
      <c r="E78" s="176"/>
      <c r="F78" s="9" t="s">
        <v>41</v>
      </c>
      <c r="G78" s="132">
        <f>(Eingabe_Daten!G78*Emissionsfaktoren!$G78)/1000</f>
        <v>0</v>
      </c>
      <c r="H78" s="133">
        <f>(Eingabe_Daten!$G78*Emissionsfaktoren!$H78)/1000</f>
        <v>0</v>
      </c>
      <c r="I78" s="133">
        <f>(Eingabe_Daten!$G78*Emissionsfaktoren!$I78)/1000</f>
        <v>0</v>
      </c>
      <c r="J78" s="134">
        <f>(Eingabe_Daten!$G78*Emissionsfaktoren!$J78)/1000</f>
        <v>0</v>
      </c>
    </row>
    <row r="79" spans="2:10" ht="15" customHeight="1" x14ac:dyDescent="0.25">
      <c r="B79" s="164"/>
      <c r="C79" s="175"/>
      <c r="D79" s="173"/>
      <c r="E79" s="176"/>
      <c r="F79" s="9" t="s">
        <v>55</v>
      </c>
      <c r="G79" s="132">
        <f>(Eingabe_Daten!G79*Emissionsfaktoren!$G79)/1000</f>
        <v>0</v>
      </c>
      <c r="H79" s="133">
        <f>(Eingabe_Daten!$G79*Emissionsfaktoren!$H79)/1000</f>
        <v>0</v>
      </c>
      <c r="I79" s="133">
        <f>(Eingabe_Daten!$G79*Emissionsfaktoren!$I79)/1000</f>
        <v>0</v>
      </c>
      <c r="J79" s="134">
        <f>(Eingabe_Daten!$G79*Emissionsfaktoren!$J79)/1000</f>
        <v>0</v>
      </c>
    </row>
    <row r="80" spans="2:10" ht="15" customHeight="1" x14ac:dyDescent="0.25">
      <c r="B80" s="164"/>
      <c r="C80" s="165" t="s">
        <v>110</v>
      </c>
      <c r="D80" s="165" t="s">
        <v>111</v>
      </c>
      <c r="E80" s="176"/>
      <c r="F80" s="9" t="s">
        <v>224</v>
      </c>
      <c r="G80" s="132">
        <f>(Eingabe_Daten!G80*Emissionsfaktoren!$G80)/1000</f>
        <v>0</v>
      </c>
      <c r="H80" s="133">
        <f>(Eingabe_Daten!$G80*Emissionsfaktoren!$H80)/1000</f>
        <v>0</v>
      </c>
      <c r="I80" s="133">
        <f>(Eingabe_Daten!$G80*Emissionsfaktoren!$I80)/1000</f>
        <v>0</v>
      </c>
      <c r="J80" s="134">
        <f>(Eingabe_Daten!$G80*Emissionsfaktoren!$J80)/1000</f>
        <v>0</v>
      </c>
    </row>
    <row r="81" spans="2:10" ht="15" customHeight="1" x14ac:dyDescent="0.25">
      <c r="B81" s="164"/>
      <c r="C81" s="165"/>
      <c r="D81" s="165"/>
      <c r="E81" s="176"/>
      <c r="F81" s="9" t="s">
        <v>55</v>
      </c>
      <c r="G81" s="132">
        <f>(Eingabe_Daten!G81*Emissionsfaktoren!$G81)/1000</f>
        <v>0</v>
      </c>
      <c r="H81" s="133">
        <f>(Eingabe_Daten!$G81*Emissionsfaktoren!$H81)/1000</f>
        <v>0</v>
      </c>
      <c r="I81" s="133">
        <f>(Eingabe_Daten!$G81*Emissionsfaktoren!$I81)/1000</f>
        <v>0</v>
      </c>
      <c r="J81" s="134">
        <f>(Eingabe_Daten!$G81*Emissionsfaktoren!$J81)/1000</f>
        <v>0</v>
      </c>
    </row>
    <row r="82" spans="2:10" ht="15" customHeight="1" x14ac:dyDescent="0.25">
      <c r="B82" s="164"/>
      <c r="C82" s="165"/>
      <c r="D82" s="165" t="s">
        <v>112</v>
      </c>
      <c r="E82" s="176"/>
      <c r="F82" s="9" t="s">
        <v>224</v>
      </c>
      <c r="G82" s="132">
        <f>(Eingabe_Daten!G82*Emissionsfaktoren!$G82)/1000</f>
        <v>0</v>
      </c>
      <c r="H82" s="133">
        <f>(Eingabe_Daten!$G82*Emissionsfaktoren!$H82)/1000</f>
        <v>0</v>
      </c>
      <c r="I82" s="133">
        <f>(Eingabe_Daten!$G82*Emissionsfaktoren!$I82)/1000</f>
        <v>0</v>
      </c>
      <c r="J82" s="134">
        <f>(Eingabe_Daten!$G82*Emissionsfaktoren!$J82)/1000</f>
        <v>0</v>
      </c>
    </row>
    <row r="83" spans="2:10" ht="15" customHeight="1" x14ac:dyDescent="0.25">
      <c r="B83" s="164"/>
      <c r="C83" s="165"/>
      <c r="D83" s="165"/>
      <c r="E83" s="176"/>
      <c r="F83" s="9" t="s">
        <v>55</v>
      </c>
      <c r="G83" s="132">
        <f>(Eingabe_Daten!G83*Emissionsfaktoren!$G83)/1000</f>
        <v>0</v>
      </c>
      <c r="H83" s="133">
        <f>(Eingabe_Daten!$G83*Emissionsfaktoren!$H83)/1000</f>
        <v>0</v>
      </c>
      <c r="I83" s="133">
        <f>(Eingabe_Daten!$G83*Emissionsfaktoren!$I83)/1000</f>
        <v>0</v>
      </c>
      <c r="J83" s="134">
        <f>(Eingabe_Daten!$G83*Emissionsfaktoren!$J83)/1000</f>
        <v>0</v>
      </c>
    </row>
    <row r="84" spans="2:10" ht="15" customHeight="1" x14ac:dyDescent="0.25">
      <c r="B84" s="164"/>
      <c r="C84" s="165"/>
      <c r="D84" s="165" t="s">
        <v>113</v>
      </c>
      <c r="E84" s="176"/>
      <c r="F84" s="9" t="s">
        <v>41</v>
      </c>
      <c r="G84" s="132">
        <f>(Eingabe_Daten!G84*Emissionsfaktoren!$G84)/1000</f>
        <v>0</v>
      </c>
      <c r="H84" s="133">
        <f>(Eingabe_Daten!$G84*Emissionsfaktoren!$H84)/1000</f>
        <v>0</v>
      </c>
      <c r="I84" s="133">
        <f>(Eingabe_Daten!$G84*Emissionsfaktoren!$I84)/1000</f>
        <v>0</v>
      </c>
      <c r="J84" s="134">
        <f>(Eingabe_Daten!$G84*Emissionsfaktoren!$J84)/1000</f>
        <v>0</v>
      </c>
    </row>
    <row r="85" spans="2:10" ht="15" customHeight="1" x14ac:dyDescent="0.25">
      <c r="B85" s="164"/>
      <c r="C85" s="165"/>
      <c r="D85" s="165"/>
      <c r="E85" s="176"/>
      <c r="F85" s="9" t="s">
        <v>228</v>
      </c>
      <c r="G85" s="132">
        <f>(Eingabe_Daten!G85*Emissionsfaktoren!$G85)/1000</f>
        <v>0</v>
      </c>
      <c r="H85" s="133">
        <f>(Eingabe_Daten!$G85*Emissionsfaktoren!$H85)/1000</f>
        <v>0</v>
      </c>
      <c r="I85" s="133">
        <f>(Eingabe_Daten!$G85*Emissionsfaktoren!$I85)/1000</f>
        <v>0</v>
      </c>
      <c r="J85" s="134">
        <f>(Eingabe_Daten!$G85*Emissionsfaktoren!$J85)/1000</f>
        <v>0</v>
      </c>
    </row>
    <row r="86" spans="2:10" ht="15" customHeight="1" x14ac:dyDescent="0.25">
      <c r="B86" s="180" t="s">
        <v>114</v>
      </c>
      <c r="C86" s="178" t="s">
        <v>115</v>
      </c>
      <c r="D86" s="19" t="s">
        <v>116</v>
      </c>
      <c r="E86" s="15"/>
      <c r="F86" s="16" t="s">
        <v>232</v>
      </c>
      <c r="G86" s="132">
        <f>(Eingabe_Daten!G86*Emissionsfaktoren!$G86)/1000</f>
        <v>0</v>
      </c>
      <c r="H86" s="133">
        <f>(Eingabe_Daten!$G86*Emissionsfaktoren!$H86)/1000</f>
        <v>0</v>
      </c>
      <c r="I86" s="133">
        <f>(Eingabe_Daten!$G86*Emissionsfaktoren!$I86)/1000</f>
        <v>0</v>
      </c>
      <c r="J86" s="134">
        <f>(Eingabe_Daten!$G86*Emissionsfaktoren!$J86)/1000</f>
        <v>0</v>
      </c>
    </row>
    <row r="87" spans="2:10" ht="15" customHeight="1" x14ac:dyDescent="0.25">
      <c r="B87" s="180"/>
      <c r="C87" s="178"/>
      <c r="D87" s="14" t="s">
        <v>118</v>
      </c>
      <c r="E87" s="15"/>
      <c r="F87" s="16" t="s">
        <v>232</v>
      </c>
      <c r="G87" s="132">
        <f>(Eingabe_Daten!G87*Emissionsfaktoren!$G87)/1000</f>
        <v>0</v>
      </c>
      <c r="H87" s="133">
        <f>(Eingabe_Daten!$G87*Emissionsfaktoren!$H87)/1000</f>
        <v>0</v>
      </c>
      <c r="I87" s="133">
        <f>(Eingabe_Daten!$G87*Emissionsfaktoren!$I87)/1000</f>
        <v>0</v>
      </c>
      <c r="J87" s="134">
        <f>(Eingabe_Daten!$G87*Emissionsfaktoren!$J87)/1000</f>
        <v>0</v>
      </c>
    </row>
    <row r="88" spans="2:10" ht="15" customHeight="1" x14ac:dyDescent="0.25">
      <c r="B88" s="180"/>
      <c r="C88" s="178"/>
      <c r="D88" s="14" t="s">
        <v>119</v>
      </c>
      <c r="E88" s="17"/>
      <c r="F88" s="16" t="s">
        <v>229</v>
      </c>
      <c r="G88" s="132">
        <f>(Eingabe_Daten!G88*Emissionsfaktoren!$G88)/1000</f>
        <v>0</v>
      </c>
      <c r="H88" s="133">
        <f>(Eingabe_Daten!$G88*Emissionsfaktoren!$H88)/1000</f>
        <v>0</v>
      </c>
      <c r="I88" s="133">
        <f>(Eingabe_Daten!$G88*Emissionsfaktoren!$I88)/1000</f>
        <v>0</v>
      </c>
      <c r="J88" s="134">
        <f>(Eingabe_Daten!$G88*Emissionsfaktoren!$J88)/1000</f>
        <v>0</v>
      </c>
    </row>
    <row r="89" spans="2:10" ht="15" customHeight="1" x14ac:dyDescent="0.25">
      <c r="B89" s="180"/>
      <c r="C89" s="178"/>
      <c r="D89" s="14" t="s">
        <v>121</v>
      </c>
      <c r="E89" s="17"/>
      <c r="F89" s="16" t="s">
        <v>229</v>
      </c>
      <c r="G89" s="132">
        <f>(Eingabe_Daten!G89*Emissionsfaktoren!$G89)/1000</f>
        <v>0</v>
      </c>
      <c r="H89" s="133">
        <f>(Eingabe_Daten!$G89*Emissionsfaktoren!$H89)/1000</f>
        <v>0</v>
      </c>
      <c r="I89" s="133">
        <f>(Eingabe_Daten!$G89*Emissionsfaktoren!$I89)/1000</f>
        <v>0</v>
      </c>
      <c r="J89" s="134">
        <f>(Eingabe_Daten!$G89*Emissionsfaktoren!$J89)/1000</f>
        <v>0</v>
      </c>
    </row>
    <row r="90" spans="2:10" ht="15" customHeight="1" x14ac:dyDescent="0.25">
      <c r="B90" s="180"/>
      <c r="C90" s="178"/>
      <c r="D90" s="178" t="s">
        <v>122</v>
      </c>
      <c r="E90" s="18" t="s">
        <v>123</v>
      </c>
      <c r="F90" s="16" t="s">
        <v>229</v>
      </c>
      <c r="G90" s="132">
        <f>(Eingabe_Daten!G90*Emissionsfaktoren!$G90)/1000</f>
        <v>0</v>
      </c>
      <c r="H90" s="133">
        <f>(Eingabe_Daten!$G90*Emissionsfaktoren!$H90)/1000</f>
        <v>0</v>
      </c>
      <c r="I90" s="133">
        <f>(Eingabe_Daten!$G90*Emissionsfaktoren!$I90)/1000</f>
        <v>0</v>
      </c>
      <c r="J90" s="134">
        <f>(Eingabe_Daten!$G90*Emissionsfaktoren!$J90)/1000</f>
        <v>0</v>
      </c>
    </row>
    <row r="91" spans="2:10" ht="15" customHeight="1" x14ac:dyDescent="0.25">
      <c r="B91" s="180"/>
      <c r="C91" s="178"/>
      <c r="D91" s="178"/>
      <c r="E91" s="18" t="s">
        <v>124</v>
      </c>
      <c r="F91" s="16" t="s">
        <v>229</v>
      </c>
      <c r="G91" s="132">
        <f>(Eingabe_Daten!G91*Emissionsfaktoren!$G91)/1000</f>
        <v>0</v>
      </c>
      <c r="H91" s="133">
        <f>(Eingabe_Daten!$G91*Emissionsfaktoren!$H91)/1000</f>
        <v>0</v>
      </c>
      <c r="I91" s="133">
        <f>(Eingabe_Daten!$G91*Emissionsfaktoren!$I91)/1000</f>
        <v>0</v>
      </c>
      <c r="J91" s="134">
        <f>(Eingabe_Daten!$G91*Emissionsfaktoren!$J91)/1000</f>
        <v>0</v>
      </c>
    </row>
    <row r="92" spans="2:10" ht="15" customHeight="1" x14ac:dyDescent="0.25">
      <c r="B92" s="180"/>
      <c r="C92" s="178" t="s">
        <v>125</v>
      </c>
      <c r="D92" s="19" t="s">
        <v>116</v>
      </c>
      <c r="E92" s="15"/>
      <c r="F92" s="16" t="s">
        <v>229</v>
      </c>
      <c r="G92" s="132">
        <f>(Eingabe_Daten!G92*Emissionsfaktoren!$G92)/1000</f>
        <v>0</v>
      </c>
      <c r="H92" s="133">
        <f>(Eingabe_Daten!$G92*Emissionsfaktoren!$H92)/1000</f>
        <v>0</v>
      </c>
      <c r="I92" s="133">
        <f>(Eingabe_Daten!$G92*Emissionsfaktoren!$I92)/1000</f>
        <v>0</v>
      </c>
      <c r="J92" s="134">
        <f>(Eingabe_Daten!$G92*Emissionsfaktoren!$J92)/1000</f>
        <v>0</v>
      </c>
    </row>
    <row r="93" spans="2:10" ht="15" customHeight="1" x14ac:dyDescent="0.25">
      <c r="B93" s="180"/>
      <c r="C93" s="178"/>
      <c r="D93" s="14" t="s">
        <v>118</v>
      </c>
      <c r="E93" s="15"/>
      <c r="F93" s="16" t="s">
        <v>229</v>
      </c>
      <c r="G93" s="132">
        <f>(Eingabe_Daten!G93*Emissionsfaktoren!$G93)/1000</f>
        <v>0</v>
      </c>
      <c r="H93" s="133">
        <f>(Eingabe_Daten!$G93*Emissionsfaktoren!$H93)/1000</f>
        <v>0</v>
      </c>
      <c r="I93" s="133">
        <f>(Eingabe_Daten!$G93*Emissionsfaktoren!$I93)/1000</f>
        <v>0</v>
      </c>
      <c r="J93" s="134">
        <f>(Eingabe_Daten!$G93*Emissionsfaktoren!$J93)/1000</f>
        <v>0</v>
      </c>
    </row>
    <row r="94" spans="2:10" ht="15" customHeight="1" x14ac:dyDescent="0.25">
      <c r="B94" s="180"/>
      <c r="C94" s="178"/>
      <c r="D94" s="14" t="s">
        <v>126</v>
      </c>
      <c r="E94" s="15"/>
      <c r="F94" s="16" t="s">
        <v>229</v>
      </c>
      <c r="G94" s="132">
        <f>(Eingabe_Daten!G94*Emissionsfaktoren!$G94)/1000</f>
        <v>0</v>
      </c>
      <c r="H94" s="133">
        <f>(Eingabe_Daten!$G94*Emissionsfaktoren!$H94)/1000</f>
        <v>0</v>
      </c>
      <c r="I94" s="133">
        <f>(Eingabe_Daten!$G94*Emissionsfaktoren!$I94)/1000</f>
        <v>0</v>
      </c>
      <c r="J94" s="134">
        <f>(Eingabe_Daten!$G94*Emissionsfaktoren!$J94)/1000</f>
        <v>0</v>
      </c>
    </row>
    <row r="95" spans="2:10" ht="15" customHeight="1" x14ac:dyDescent="0.25">
      <c r="B95" s="180"/>
      <c r="C95" s="178"/>
      <c r="D95" s="178" t="s">
        <v>127</v>
      </c>
      <c r="E95" s="18" t="s">
        <v>128</v>
      </c>
      <c r="F95" s="16" t="s">
        <v>229</v>
      </c>
      <c r="G95" s="132">
        <f>(Eingabe_Daten!G95*Emissionsfaktoren!$G95)/1000</f>
        <v>0</v>
      </c>
      <c r="H95" s="133">
        <f>(Eingabe_Daten!$G95*Emissionsfaktoren!$H95)/1000</f>
        <v>0</v>
      </c>
      <c r="I95" s="133">
        <f>(Eingabe_Daten!$G95*Emissionsfaktoren!$I95)/1000</f>
        <v>0</v>
      </c>
      <c r="J95" s="134">
        <f>(Eingabe_Daten!$G95*Emissionsfaktoren!$J95)/1000</f>
        <v>0</v>
      </c>
    </row>
    <row r="96" spans="2:10" ht="15" customHeight="1" x14ac:dyDescent="0.25">
      <c r="B96" s="180"/>
      <c r="C96" s="178"/>
      <c r="D96" s="178"/>
      <c r="E96" s="18" t="s">
        <v>129</v>
      </c>
      <c r="F96" s="16" t="s">
        <v>229</v>
      </c>
      <c r="G96" s="132">
        <f>(Eingabe_Daten!G96*Emissionsfaktoren!$G96)/1000</f>
        <v>0</v>
      </c>
      <c r="H96" s="133">
        <f>(Eingabe_Daten!$G96*Emissionsfaktoren!$H96)/1000</f>
        <v>0</v>
      </c>
      <c r="I96" s="133">
        <f>(Eingabe_Daten!$G96*Emissionsfaktoren!$I96)/1000</f>
        <v>0</v>
      </c>
      <c r="J96" s="134">
        <f>(Eingabe_Daten!$G96*Emissionsfaktoren!$J96)/1000</f>
        <v>0</v>
      </c>
    </row>
    <row r="97" spans="2:10" ht="15" customHeight="1" x14ac:dyDescent="0.25">
      <c r="B97" s="180"/>
      <c r="C97" s="178"/>
      <c r="D97" s="178"/>
      <c r="E97" s="17" t="s">
        <v>130</v>
      </c>
      <c r="F97" s="16" t="s">
        <v>229</v>
      </c>
      <c r="G97" s="132">
        <f>(Eingabe_Daten!G97*Emissionsfaktoren!$G97)/1000</f>
        <v>0</v>
      </c>
      <c r="H97" s="133">
        <f>(Eingabe_Daten!$G97*Emissionsfaktoren!$H97)/1000</f>
        <v>0</v>
      </c>
      <c r="I97" s="133">
        <f>(Eingabe_Daten!$G97*Emissionsfaktoren!$I97)/1000</f>
        <v>0</v>
      </c>
      <c r="J97" s="134">
        <f>(Eingabe_Daten!$G97*Emissionsfaktoren!$J97)/1000</f>
        <v>0</v>
      </c>
    </row>
    <row r="98" spans="2:10" ht="15" customHeight="1" x14ac:dyDescent="0.25">
      <c r="B98" s="180"/>
      <c r="C98" s="178"/>
      <c r="D98" s="178"/>
      <c r="E98" s="18" t="s">
        <v>131</v>
      </c>
      <c r="F98" s="16" t="s">
        <v>229</v>
      </c>
      <c r="G98" s="132">
        <f>(Eingabe_Daten!G98*Emissionsfaktoren!$G98)/1000</f>
        <v>0</v>
      </c>
      <c r="H98" s="133">
        <f>(Eingabe_Daten!$G98*Emissionsfaktoren!$H98)/1000</f>
        <v>0</v>
      </c>
      <c r="I98" s="133">
        <f>(Eingabe_Daten!$G98*Emissionsfaktoren!$I98)/1000</f>
        <v>0</v>
      </c>
      <c r="J98" s="134">
        <f>(Eingabe_Daten!$G98*Emissionsfaktoren!$J98)/1000</f>
        <v>0</v>
      </c>
    </row>
    <row r="99" spans="2:10" ht="15" customHeight="1" x14ac:dyDescent="0.25">
      <c r="B99" s="180"/>
      <c r="C99" s="178"/>
      <c r="D99" s="178"/>
      <c r="E99" s="18" t="s">
        <v>132</v>
      </c>
      <c r="F99" s="16" t="s">
        <v>229</v>
      </c>
      <c r="G99" s="132">
        <f>(Eingabe_Daten!G99*Emissionsfaktoren!$G99)/1000</f>
        <v>0</v>
      </c>
      <c r="H99" s="133">
        <f>(Eingabe_Daten!$G99*Emissionsfaktoren!$H99)/1000</f>
        <v>0</v>
      </c>
      <c r="I99" s="133">
        <f>(Eingabe_Daten!$G99*Emissionsfaktoren!$I99)/1000</f>
        <v>0</v>
      </c>
      <c r="J99" s="134">
        <f>(Eingabe_Daten!$G99*Emissionsfaktoren!$J99)/1000</f>
        <v>0</v>
      </c>
    </row>
    <row r="100" spans="2:10" ht="15" customHeight="1" x14ac:dyDescent="0.25">
      <c r="B100" s="180"/>
      <c r="C100" s="178"/>
      <c r="D100" s="178"/>
      <c r="E100" s="18" t="s">
        <v>133</v>
      </c>
      <c r="F100" s="16" t="s">
        <v>229</v>
      </c>
      <c r="G100" s="132">
        <f>(Eingabe_Daten!G100*Emissionsfaktoren!$G100)/1000</f>
        <v>0</v>
      </c>
      <c r="H100" s="133">
        <f>(Eingabe_Daten!$G100*Emissionsfaktoren!$H100)/1000</f>
        <v>0</v>
      </c>
      <c r="I100" s="133">
        <f>(Eingabe_Daten!$G100*Emissionsfaktoren!$I100)/1000</f>
        <v>0</v>
      </c>
      <c r="J100" s="134">
        <f>(Eingabe_Daten!$G100*Emissionsfaktoren!$J100)/1000</f>
        <v>0</v>
      </c>
    </row>
    <row r="101" spans="2:10" ht="15" customHeight="1" x14ac:dyDescent="0.25">
      <c r="B101" s="180"/>
      <c r="C101" s="178" t="s">
        <v>134</v>
      </c>
      <c r="D101" s="19" t="s">
        <v>116</v>
      </c>
      <c r="E101" s="15"/>
      <c r="F101" s="16" t="s">
        <v>229</v>
      </c>
      <c r="G101" s="132">
        <f>(Eingabe_Daten!G101*Emissionsfaktoren!$G101)/1000</f>
        <v>0</v>
      </c>
      <c r="H101" s="133">
        <f>(Eingabe_Daten!$G101*Emissionsfaktoren!$H101)/1000</f>
        <v>0</v>
      </c>
      <c r="I101" s="133">
        <f>(Eingabe_Daten!$G101*Emissionsfaktoren!$I101)/1000</f>
        <v>0</v>
      </c>
      <c r="J101" s="134">
        <f>(Eingabe_Daten!$G101*Emissionsfaktoren!$J101)/1000</f>
        <v>0</v>
      </c>
    </row>
    <row r="102" spans="2:10" ht="15" customHeight="1" x14ac:dyDescent="0.25">
      <c r="B102" s="180"/>
      <c r="C102" s="178"/>
      <c r="D102" s="14" t="s">
        <v>118</v>
      </c>
      <c r="E102" s="15"/>
      <c r="F102" s="16" t="s">
        <v>229</v>
      </c>
      <c r="G102" s="132">
        <f>(Eingabe_Daten!G102*Emissionsfaktoren!$G102)/1000</f>
        <v>0</v>
      </c>
      <c r="H102" s="133">
        <f>(Eingabe_Daten!$G102*Emissionsfaktoren!$H102)/1000</f>
        <v>0</v>
      </c>
      <c r="I102" s="133">
        <f>(Eingabe_Daten!$G102*Emissionsfaktoren!$I102)/1000</f>
        <v>0</v>
      </c>
      <c r="J102" s="134">
        <f>(Eingabe_Daten!$G102*Emissionsfaktoren!$J102)/1000</f>
        <v>0</v>
      </c>
    </row>
    <row r="103" spans="2:10" ht="15" customHeight="1" x14ac:dyDescent="0.25">
      <c r="B103" s="180"/>
      <c r="C103" s="178"/>
      <c r="D103" s="14" t="s">
        <v>126</v>
      </c>
      <c r="E103" s="15"/>
      <c r="F103" s="16" t="s">
        <v>229</v>
      </c>
      <c r="G103" s="132">
        <f>(Eingabe_Daten!G103*Emissionsfaktoren!$G103)/1000</f>
        <v>0</v>
      </c>
      <c r="H103" s="133">
        <f>(Eingabe_Daten!$G103*Emissionsfaktoren!$H103)/1000</f>
        <v>0</v>
      </c>
      <c r="I103" s="133">
        <f>(Eingabe_Daten!$G103*Emissionsfaktoren!$I103)/1000</f>
        <v>0</v>
      </c>
      <c r="J103" s="134">
        <f>(Eingabe_Daten!$G103*Emissionsfaktoren!$J103)/1000</f>
        <v>0</v>
      </c>
    </row>
    <row r="104" spans="2:10" ht="15" customHeight="1" x14ac:dyDescent="0.25">
      <c r="B104" s="180"/>
      <c r="C104" s="178"/>
      <c r="D104" s="178" t="s">
        <v>127</v>
      </c>
      <c r="E104" s="18" t="s">
        <v>128</v>
      </c>
      <c r="F104" s="16" t="s">
        <v>229</v>
      </c>
      <c r="G104" s="132">
        <f>(Eingabe_Daten!G104*Emissionsfaktoren!$G104)/1000</f>
        <v>0</v>
      </c>
      <c r="H104" s="133">
        <f>(Eingabe_Daten!$G104*Emissionsfaktoren!$H104)/1000</f>
        <v>0</v>
      </c>
      <c r="I104" s="133">
        <f>(Eingabe_Daten!$G104*Emissionsfaktoren!$I104)/1000</f>
        <v>0</v>
      </c>
      <c r="J104" s="134">
        <f>(Eingabe_Daten!$G104*Emissionsfaktoren!$J104)/1000</f>
        <v>0</v>
      </c>
    </row>
    <row r="105" spans="2:10" ht="15" customHeight="1" x14ac:dyDescent="0.25">
      <c r="B105" s="180"/>
      <c r="C105" s="178"/>
      <c r="D105" s="178"/>
      <c r="E105" s="18" t="s">
        <v>129</v>
      </c>
      <c r="F105" s="16" t="s">
        <v>229</v>
      </c>
      <c r="G105" s="132">
        <f>(Eingabe_Daten!G105*Emissionsfaktoren!$G105)/1000</f>
        <v>0</v>
      </c>
      <c r="H105" s="133">
        <f>(Eingabe_Daten!$G105*Emissionsfaktoren!$H105)/1000</f>
        <v>0</v>
      </c>
      <c r="I105" s="133">
        <f>(Eingabe_Daten!$G105*Emissionsfaktoren!$I105)/1000</f>
        <v>0</v>
      </c>
      <c r="J105" s="134">
        <f>(Eingabe_Daten!$G105*Emissionsfaktoren!$J105)/1000</f>
        <v>0</v>
      </c>
    </row>
    <row r="106" spans="2:10" ht="15" customHeight="1" x14ac:dyDescent="0.25">
      <c r="B106" s="180"/>
      <c r="C106" s="178"/>
      <c r="D106" s="178"/>
      <c r="E106" s="17" t="s">
        <v>130</v>
      </c>
      <c r="F106" s="16" t="s">
        <v>229</v>
      </c>
      <c r="G106" s="132">
        <f>(Eingabe_Daten!G106*Emissionsfaktoren!$G106)/1000</f>
        <v>0</v>
      </c>
      <c r="H106" s="133">
        <f>(Eingabe_Daten!$G106*Emissionsfaktoren!$H106)/1000</f>
        <v>0</v>
      </c>
      <c r="I106" s="133">
        <f>(Eingabe_Daten!$G106*Emissionsfaktoren!$I106)/1000</f>
        <v>0</v>
      </c>
      <c r="J106" s="134">
        <f>(Eingabe_Daten!$G106*Emissionsfaktoren!$J106)/1000</f>
        <v>0</v>
      </c>
    </row>
    <row r="107" spans="2:10" ht="15" customHeight="1" x14ac:dyDescent="0.25">
      <c r="B107" s="180"/>
      <c r="C107" s="178"/>
      <c r="D107" s="178"/>
      <c r="E107" s="18" t="s">
        <v>131</v>
      </c>
      <c r="F107" s="16" t="s">
        <v>229</v>
      </c>
      <c r="G107" s="132">
        <f>(Eingabe_Daten!G107*Emissionsfaktoren!$G107)/1000</f>
        <v>0</v>
      </c>
      <c r="H107" s="133">
        <f>(Eingabe_Daten!$G107*Emissionsfaktoren!$H107)/1000</f>
        <v>0</v>
      </c>
      <c r="I107" s="133">
        <f>(Eingabe_Daten!$G107*Emissionsfaktoren!$I107)/1000</f>
        <v>0</v>
      </c>
      <c r="J107" s="134">
        <f>(Eingabe_Daten!$G107*Emissionsfaktoren!$J107)/1000</f>
        <v>0</v>
      </c>
    </row>
    <row r="108" spans="2:10" ht="15" customHeight="1" x14ac:dyDescent="0.25">
      <c r="B108" s="180"/>
      <c r="C108" s="178"/>
      <c r="D108" s="178"/>
      <c r="E108" s="18" t="s">
        <v>132</v>
      </c>
      <c r="F108" s="16" t="s">
        <v>229</v>
      </c>
      <c r="G108" s="132">
        <f>(Eingabe_Daten!G108*Emissionsfaktoren!$G108)/1000</f>
        <v>0</v>
      </c>
      <c r="H108" s="133">
        <f>(Eingabe_Daten!$G108*Emissionsfaktoren!$H108)/1000</f>
        <v>0</v>
      </c>
      <c r="I108" s="133">
        <f>(Eingabe_Daten!$G108*Emissionsfaktoren!$I108)/1000</f>
        <v>0</v>
      </c>
      <c r="J108" s="134">
        <f>(Eingabe_Daten!$G108*Emissionsfaktoren!$J108)/1000</f>
        <v>0</v>
      </c>
    </row>
    <row r="109" spans="2:10" ht="15" customHeight="1" x14ac:dyDescent="0.25">
      <c r="B109" s="180"/>
      <c r="C109" s="178"/>
      <c r="D109" s="178"/>
      <c r="E109" s="18" t="s">
        <v>133</v>
      </c>
      <c r="F109" s="16" t="s">
        <v>229</v>
      </c>
      <c r="G109" s="132">
        <f>(Eingabe_Daten!G109*Emissionsfaktoren!$G109)/1000</f>
        <v>0</v>
      </c>
      <c r="H109" s="133">
        <f>(Eingabe_Daten!$G109*Emissionsfaktoren!$H109)/1000</f>
        <v>0</v>
      </c>
      <c r="I109" s="133">
        <f>(Eingabe_Daten!$G109*Emissionsfaktoren!$I109)/1000</f>
        <v>0</v>
      </c>
      <c r="J109" s="134">
        <f>(Eingabe_Daten!$G109*Emissionsfaktoren!$J109)/1000</f>
        <v>0</v>
      </c>
    </row>
    <row r="110" spans="2:10" ht="15" customHeight="1" x14ac:dyDescent="0.25">
      <c r="B110" s="180"/>
      <c r="C110" s="177" t="s">
        <v>135</v>
      </c>
      <c r="D110" s="19" t="s">
        <v>116</v>
      </c>
      <c r="E110" s="18"/>
      <c r="F110" s="16" t="s">
        <v>229</v>
      </c>
      <c r="G110" s="132">
        <f>(Eingabe_Daten!G110*Emissionsfaktoren!$G110)/1000</f>
        <v>0</v>
      </c>
      <c r="H110" s="133">
        <f>(Eingabe_Daten!$G110*Emissionsfaktoren!$H110)/1000</f>
        <v>0</v>
      </c>
      <c r="I110" s="133">
        <f>(Eingabe_Daten!$G110*Emissionsfaktoren!$I110)/1000</f>
        <v>0</v>
      </c>
      <c r="J110" s="134">
        <f>(Eingabe_Daten!$G110*Emissionsfaktoren!$J110)/1000</f>
        <v>0</v>
      </c>
    </row>
    <row r="111" spans="2:10" ht="15" customHeight="1" x14ac:dyDescent="0.25">
      <c r="B111" s="180"/>
      <c r="C111" s="177"/>
      <c r="D111" s="14" t="s">
        <v>118</v>
      </c>
      <c r="E111" s="15"/>
      <c r="F111" s="16" t="s">
        <v>229</v>
      </c>
      <c r="G111" s="132">
        <f>(Eingabe_Daten!G111*Emissionsfaktoren!$G111)/1000</f>
        <v>0</v>
      </c>
      <c r="H111" s="133">
        <f>(Eingabe_Daten!$G111*Emissionsfaktoren!$H111)/1000</f>
        <v>0</v>
      </c>
      <c r="I111" s="133">
        <f>(Eingabe_Daten!$G111*Emissionsfaktoren!$I111)/1000</f>
        <v>0</v>
      </c>
      <c r="J111" s="134">
        <f>(Eingabe_Daten!$G111*Emissionsfaktoren!$J111)/1000</f>
        <v>0</v>
      </c>
    </row>
    <row r="112" spans="2:10" ht="15" customHeight="1" x14ac:dyDescent="0.25">
      <c r="B112" s="180"/>
      <c r="C112" s="177"/>
      <c r="D112" s="19" t="s">
        <v>119</v>
      </c>
      <c r="E112" s="18"/>
      <c r="F112" s="16" t="s">
        <v>229</v>
      </c>
      <c r="G112" s="132">
        <f>(Eingabe_Daten!G112*Emissionsfaktoren!$G112)/1000</f>
        <v>0</v>
      </c>
      <c r="H112" s="133">
        <f>(Eingabe_Daten!$G112*Emissionsfaktoren!$H112)/1000</f>
        <v>0</v>
      </c>
      <c r="I112" s="133">
        <f>(Eingabe_Daten!$G112*Emissionsfaktoren!$I112)/1000</f>
        <v>0</v>
      </c>
      <c r="J112" s="134">
        <f>(Eingabe_Daten!$G112*Emissionsfaktoren!$J112)/1000</f>
        <v>0</v>
      </c>
    </row>
    <row r="113" spans="2:10" ht="15" customHeight="1" x14ac:dyDescent="0.25">
      <c r="B113" s="180"/>
      <c r="C113" s="177"/>
      <c r="D113" s="19" t="s">
        <v>121</v>
      </c>
      <c r="E113" s="18"/>
      <c r="F113" s="16" t="s">
        <v>229</v>
      </c>
      <c r="G113" s="132">
        <f>(Eingabe_Daten!G113*Emissionsfaktoren!$G113)/1000</f>
        <v>0</v>
      </c>
      <c r="H113" s="133">
        <f>(Eingabe_Daten!$G113*Emissionsfaktoren!$H113)/1000</f>
        <v>0</v>
      </c>
      <c r="I113" s="133">
        <f>(Eingabe_Daten!$G113*Emissionsfaktoren!$I113)/1000</f>
        <v>0</v>
      </c>
      <c r="J113" s="134">
        <f>(Eingabe_Daten!$G113*Emissionsfaktoren!$J113)/1000</f>
        <v>0</v>
      </c>
    </row>
    <row r="114" spans="2:10" ht="15" customHeight="1" x14ac:dyDescent="0.25">
      <c r="B114" s="180"/>
      <c r="C114" s="177"/>
      <c r="D114" s="178" t="s">
        <v>122</v>
      </c>
      <c r="E114" s="18" t="s">
        <v>123</v>
      </c>
      <c r="F114" s="16" t="s">
        <v>229</v>
      </c>
      <c r="G114" s="132">
        <f>(Eingabe_Daten!G114*Emissionsfaktoren!$G114)/1000</f>
        <v>0</v>
      </c>
      <c r="H114" s="133">
        <f>(Eingabe_Daten!$G114*Emissionsfaktoren!$H114)/1000</f>
        <v>0</v>
      </c>
      <c r="I114" s="133">
        <f>(Eingabe_Daten!$G114*Emissionsfaktoren!$I114)/1000</f>
        <v>0</v>
      </c>
      <c r="J114" s="134">
        <f>(Eingabe_Daten!$G114*Emissionsfaktoren!$J114)/1000</f>
        <v>0</v>
      </c>
    </row>
    <row r="115" spans="2:10" ht="15" customHeight="1" x14ac:dyDescent="0.25">
      <c r="B115" s="180"/>
      <c r="C115" s="177"/>
      <c r="D115" s="178"/>
      <c r="E115" s="18" t="s">
        <v>124</v>
      </c>
      <c r="F115" s="16" t="s">
        <v>229</v>
      </c>
      <c r="G115" s="132">
        <f>(Eingabe_Daten!G115*Emissionsfaktoren!$G115)/1000</f>
        <v>0</v>
      </c>
      <c r="H115" s="133">
        <f>(Eingabe_Daten!$G115*Emissionsfaktoren!$H115)/1000</f>
        <v>0</v>
      </c>
      <c r="I115" s="133">
        <f>(Eingabe_Daten!$G115*Emissionsfaktoren!$I115)/1000</f>
        <v>0</v>
      </c>
      <c r="J115" s="134">
        <f>(Eingabe_Daten!$G115*Emissionsfaktoren!$J115)/1000</f>
        <v>0</v>
      </c>
    </row>
    <row r="116" spans="2:10" ht="15" customHeight="1" x14ac:dyDescent="0.25">
      <c r="B116" s="180"/>
      <c r="C116" s="178" t="s">
        <v>136</v>
      </c>
      <c r="D116" s="19" t="s">
        <v>116</v>
      </c>
      <c r="E116" s="18"/>
      <c r="F116" s="16" t="s">
        <v>229</v>
      </c>
      <c r="G116" s="132">
        <f>(Eingabe_Daten!G116*Emissionsfaktoren!$G116)/1000</f>
        <v>0</v>
      </c>
      <c r="H116" s="133">
        <f>(Eingabe_Daten!$G116*Emissionsfaktoren!$H116)/1000</f>
        <v>0</v>
      </c>
      <c r="I116" s="133">
        <f>(Eingabe_Daten!$G116*Emissionsfaktoren!$I116)/1000</f>
        <v>0</v>
      </c>
      <c r="J116" s="134">
        <f>(Eingabe_Daten!$G116*Emissionsfaktoren!$J116)/1000</f>
        <v>0</v>
      </c>
    </row>
    <row r="117" spans="2:10" ht="15" customHeight="1" x14ac:dyDescent="0.25">
      <c r="B117" s="180"/>
      <c r="C117" s="178"/>
      <c r="D117" s="14" t="s">
        <v>118</v>
      </c>
      <c r="E117" s="15"/>
      <c r="F117" s="16" t="s">
        <v>229</v>
      </c>
      <c r="G117" s="132">
        <f>(Eingabe_Daten!G117*Emissionsfaktoren!$G117)/1000</f>
        <v>0</v>
      </c>
      <c r="H117" s="133">
        <f>(Eingabe_Daten!$G117*Emissionsfaktoren!$H117)/1000</f>
        <v>0</v>
      </c>
      <c r="I117" s="133">
        <f>(Eingabe_Daten!$G117*Emissionsfaktoren!$I117)/1000</f>
        <v>0</v>
      </c>
      <c r="J117" s="134">
        <f>(Eingabe_Daten!$G117*Emissionsfaktoren!$J117)/1000</f>
        <v>0</v>
      </c>
    </row>
    <row r="118" spans="2:10" ht="15" customHeight="1" x14ac:dyDescent="0.25">
      <c r="B118" s="180"/>
      <c r="C118" s="178"/>
      <c r="D118" s="14" t="s">
        <v>119</v>
      </c>
      <c r="E118" s="18"/>
      <c r="F118" s="16" t="s">
        <v>229</v>
      </c>
      <c r="G118" s="132">
        <f>(Eingabe_Daten!G118*Emissionsfaktoren!$G118)/1000</f>
        <v>0</v>
      </c>
      <c r="H118" s="133">
        <f>(Eingabe_Daten!$G118*Emissionsfaktoren!$H118)/1000</f>
        <v>0</v>
      </c>
      <c r="I118" s="133">
        <f>(Eingabe_Daten!$G118*Emissionsfaktoren!$I118)/1000</f>
        <v>0</v>
      </c>
      <c r="J118" s="134">
        <f>(Eingabe_Daten!$G118*Emissionsfaktoren!$J118)/1000</f>
        <v>0</v>
      </c>
    </row>
    <row r="119" spans="2:10" ht="15" customHeight="1" x14ac:dyDescent="0.25">
      <c r="B119" s="180"/>
      <c r="C119" s="178"/>
      <c r="D119" s="14" t="s">
        <v>121</v>
      </c>
      <c r="E119" s="17"/>
      <c r="F119" s="16" t="s">
        <v>229</v>
      </c>
      <c r="G119" s="132">
        <f>(Eingabe_Daten!G119*Emissionsfaktoren!$G119)/1000</f>
        <v>0</v>
      </c>
      <c r="H119" s="133">
        <f>(Eingabe_Daten!$G119*Emissionsfaktoren!$H119)/1000</f>
        <v>0</v>
      </c>
      <c r="I119" s="133">
        <f>(Eingabe_Daten!$G119*Emissionsfaktoren!$I119)/1000</f>
        <v>0</v>
      </c>
      <c r="J119" s="134">
        <f>(Eingabe_Daten!$G119*Emissionsfaktoren!$J119)/1000</f>
        <v>0</v>
      </c>
    </row>
    <row r="120" spans="2:10" ht="15" customHeight="1" x14ac:dyDescent="0.25">
      <c r="B120" s="180"/>
      <c r="C120" s="178"/>
      <c r="D120" s="178" t="s">
        <v>122</v>
      </c>
      <c r="E120" s="18" t="s">
        <v>123</v>
      </c>
      <c r="F120" s="16" t="s">
        <v>229</v>
      </c>
      <c r="G120" s="132">
        <f>(Eingabe_Daten!G120*Emissionsfaktoren!$G120)/1000</f>
        <v>0</v>
      </c>
      <c r="H120" s="133">
        <f>(Eingabe_Daten!$G120*Emissionsfaktoren!$H120)/1000</f>
        <v>0</v>
      </c>
      <c r="I120" s="133">
        <f>(Eingabe_Daten!$G120*Emissionsfaktoren!$I120)/1000</f>
        <v>0</v>
      </c>
      <c r="J120" s="134">
        <f>(Eingabe_Daten!$G120*Emissionsfaktoren!$J120)/1000</f>
        <v>0</v>
      </c>
    </row>
    <row r="121" spans="2:10" ht="15" customHeight="1" x14ac:dyDescent="0.25">
      <c r="B121" s="180"/>
      <c r="C121" s="178"/>
      <c r="D121" s="178"/>
      <c r="E121" s="18" t="s">
        <v>124</v>
      </c>
      <c r="F121" s="16" t="s">
        <v>229</v>
      </c>
      <c r="G121" s="132">
        <f>(Eingabe_Daten!G121*Emissionsfaktoren!$G121)/1000</f>
        <v>0</v>
      </c>
      <c r="H121" s="133">
        <f>(Eingabe_Daten!$G121*Emissionsfaktoren!$H121)/1000</f>
        <v>0</v>
      </c>
      <c r="I121" s="133">
        <f>(Eingabe_Daten!$G121*Emissionsfaktoren!$I121)/1000</f>
        <v>0</v>
      </c>
      <c r="J121" s="134">
        <f>(Eingabe_Daten!$G121*Emissionsfaktoren!$J121)/1000</f>
        <v>0</v>
      </c>
    </row>
    <row r="122" spans="2:10" ht="15" customHeight="1" x14ac:dyDescent="0.25">
      <c r="B122" s="180"/>
      <c r="C122" s="179" t="s">
        <v>137</v>
      </c>
      <c r="D122" s="179" t="s">
        <v>116</v>
      </c>
      <c r="E122" s="183" t="s">
        <v>111</v>
      </c>
      <c r="F122" s="16" t="s">
        <v>232</v>
      </c>
      <c r="G122" s="132">
        <f>(Eingabe_Daten!G122*Emissionsfaktoren!$G122)/1000</f>
        <v>0</v>
      </c>
      <c r="H122" s="133">
        <f>(Eingabe_Daten!$G122*Emissionsfaktoren!$H122)/1000</f>
        <v>0</v>
      </c>
      <c r="I122" s="133">
        <f>(Eingabe_Daten!$G122*Emissionsfaktoren!$I122)/1000</f>
        <v>0</v>
      </c>
      <c r="J122" s="134">
        <f>(Eingabe_Daten!$G122*Emissionsfaktoren!$J122)/1000</f>
        <v>0</v>
      </c>
    </row>
    <row r="123" spans="2:10" ht="15" customHeight="1" x14ac:dyDescent="0.25">
      <c r="B123" s="180"/>
      <c r="C123" s="179"/>
      <c r="D123" s="179"/>
      <c r="E123" s="183"/>
      <c r="F123" s="16" t="s">
        <v>52</v>
      </c>
      <c r="G123" s="132">
        <f>(Eingabe_Daten!G123*Emissionsfaktoren!$G123)/1000</f>
        <v>0</v>
      </c>
      <c r="H123" s="133">
        <f>(Eingabe_Daten!$G123*Emissionsfaktoren!$H123)/1000</f>
        <v>0</v>
      </c>
      <c r="I123" s="133">
        <f>(Eingabe_Daten!$G123*Emissionsfaktoren!$I123)/1000</f>
        <v>0</v>
      </c>
      <c r="J123" s="134">
        <f>(Eingabe_Daten!$G123*Emissionsfaktoren!$J123)/1000</f>
        <v>0</v>
      </c>
    </row>
    <row r="124" spans="2:10" ht="15" customHeight="1" x14ac:dyDescent="0.25">
      <c r="B124" s="180"/>
      <c r="C124" s="179"/>
      <c r="D124" s="179"/>
      <c r="E124" s="183" t="s">
        <v>138</v>
      </c>
      <c r="F124" s="16" t="s">
        <v>232</v>
      </c>
      <c r="G124" s="132">
        <f>(Eingabe_Daten!G124*Emissionsfaktoren!$G124)/1000</f>
        <v>0</v>
      </c>
      <c r="H124" s="133">
        <f>(Eingabe_Daten!$G124*Emissionsfaktoren!$H124)/1000</f>
        <v>0</v>
      </c>
      <c r="I124" s="133">
        <f>(Eingabe_Daten!$G124*Emissionsfaktoren!$I124)/1000</f>
        <v>0</v>
      </c>
      <c r="J124" s="134">
        <f>(Eingabe_Daten!$G124*Emissionsfaktoren!$J124)/1000</f>
        <v>0</v>
      </c>
    </row>
    <row r="125" spans="2:10" ht="15" customHeight="1" x14ac:dyDescent="0.25">
      <c r="B125" s="180"/>
      <c r="C125" s="179"/>
      <c r="D125" s="179"/>
      <c r="E125" s="183"/>
      <c r="F125" s="16" t="s">
        <v>52</v>
      </c>
      <c r="G125" s="132">
        <f>(Eingabe_Daten!G125*Emissionsfaktoren!$G125)/1000</f>
        <v>0</v>
      </c>
      <c r="H125" s="133">
        <f>(Eingabe_Daten!$G125*Emissionsfaktoren!$H125)/1000</f>
        <v>0</v>
      </c>
      <c r="I125" s="133">
        <f>(Eingabe_Daten!$G125*Emissionsfaktoren!$I125)/1000</f>
        <v>0</v>
      </c>
      <c r="J125" s="134">
        <f>(Eingabe_Daten!$G125*Emissionsfaktoren!$J125)/1000</f>
        <v>0</v>
      </c>
    </row>
    <row r="126" spans="2:10" ht="15" customHeight="1" x14ac:dyDescent="0.25">
      <c r="B126" s="180"/>
      <c r="C126" s="179"/>
      <c r="D126" s="179"/>
      <c r="E126" s="179" t="s">
        <v>139</v>
      </c>
      <c r="F126" s="16" t="s">
        <v>232</v>
      </c>
      <c r="G126" s="132">
        <f>(Eingabe_Daten!G126*Emissionsfaktoren!$G126)/1000</f>
        <v>0</v>
      </c>
      <c r="H126" s="133">
        <f>(Eingabe_Daten!$G126*Emissionsfaktoren!$H126)/1000</f>
        <v>0</v>
      </c>
      <c r="I126" s="133">
        <f>(Eingabe_Daten!$G126*Emissionsfaktoren!$I126)/1000</f>
        <v>0</v>
      </c>
      <c r="J126" s="134">
        <f>(Eingabe_Daten!$G126*Emissionsfaktoren!$J126)/1000</f>
        <v>0</v>
      </c>
    </row>
    <row r="127" spans="2:10" ht="15" customHeight="1" x14ac:dyDescent="0.25">
      <c r="B127" s="180"/>
      <c r="C127" s="179"/>
      <c r="D127" s="179"/>
      <c r="E127" s="179"/>
      <c r="F127" s="16" t="s">
        <v>52</v>
      </c>
      <c r="G127" s="132">
        <f>(Eingabe_Daten!G127*Emissionsfaktoren!$G127)/1000</f>
        <v>0</v>
      </c>
      <c r="H127" s="133">
        <f>(Eingabe_Daten!$G127*Emissionsfaktoren!$H127)/1000</f>
        <v>0</v>
      </c>
      <c r="I127" s="133">
        <f>(Eingabe_Daten!$G127*Emissionsfaktoren!$I127)/1000</f>
        <v>0</v>
      </c>
      <c r="J127" s="134">
        <f>(Eingabe_Daten!$G127*Emissionsfaktoren!$J127)/1000</f>
        <v>0</v>
      </c>
    </row>
    <row r="128" spans="2:10" ht="15" customHeight="1" x14ac:dyDescent="0.25">
      <c r="B128" s="180"/>
      <c r="C128" s="179"/>
      <c r="D128" s="179"/>
      <c r="E128" s="179" t="s">
        <v>140</v>
      </c>
      <c r="F128" s="16" t="s">
        <v>232</v>
      </c>
      <c r="G128" s="132">
        <f>(Eingabe_Daten!G128*Emissionsfaktoren!$G128)/1000</f>
        <v>0</v>
      </c>
      <c r="H128" s="133">
        <f>(Eingabe_Daten!$G128*Emissionsfaktoren!$H128)/1000</f>
        <v>0</v>
      </c>
      <c r="I128" s="133">
        <f>(Eingabe_Daten!$G128*Emissionsfaktoren!$I128)/1000</f>
        <v>0</v>
      </c>
      <c r="J128" s="134">
        <f>(Eingabe_Daten!$G128*Emissionsfaktoren!$J128)/1000</f>
        <v>0</v>
      </c>
    </row>
    <row r="129" spans="2:10" ht="15" customHeight="1" x14ac:dyDescent="0.25">
      <c r="B129" s="180"/>
      <c r="C129" s="179"/>
      <c r="D129" s="179"/>
      <c r="E129" s="179"/>
      <c r="F129" s="16" t="s">
        <v>55</v>
      </c>
      <c r="G129" s="132">
        <f>(Eingabe_Daten!G129*Emissionsfaktoren!$G129)/1000</f>
        <v>0</v>
      </c>
      <c r="H129" s="133">
        <f>(Eingabe_Daten!$G129*Emissionsfaktoren!$H129)/1000</f>
        <v>0</v>
      </c>
      <c r="I129" s="133">
        <f>(Eingabe_Daten!$G129*Emissionsfaktoren!$I129)/1000</f>
        <v>0</v>
      </c>
      <c r="J129" s="134">
        <f>(Eingabe_Daten!$G129*Emissionsfaktoren!$J129)/1000</f>
        <v>0</v>
      </c>
    </row>
    <row r="130" spans="2:10" ht="15" customHeight="1" x14ac:dyDescent="0.25">
      <c r="B130" s="180"/>
      <c r="C130" s="179"/>
      <c r="D130" s="179"/>
      <c r="E130" s="20" t="s">
        <v>118</v>
      </c>
      <c r="F130" s="22" t="s">
        <v>232</v>
      </c>
      <c r="G130" s="132">
        <f>(Eingabe_Daten!G130*Emissionsfaktoren!$G130)/1000</f>
        <v>0</v>
      </c>
      <c r="H130" s="133">
        <f>(Eingabe_Daten!$G130*Emissionsfaktoren!$H130)/1000</f>
        <v>0</v>
      </c>
      <c r="I130" s="133">
        <f>(Eingabe_Daten!$G130*Emissionsfaktoren!$I130)/1000</f>
        <v>0</v>
      </c>
      <c r="J130" s="134">
        <f>(Eingabe_Daten!$G130*Emissionsfaktoren!$J130)/1000</f>
        <v>0</v>
      </c>
    </row>
    <row r="131" spans="2:10" ht="15" customHeight="1" x14ac:dyDescent="0.25">
      <c r="B131" s="180"/>
      <c r="C131" s="179"/>
      <c r="D131" s="179" t="s">
        <v>141</v>
      </c>
      <c r="E131" s="179" t="s">
        <v>142</v>
      </c>
      <c r="F131" s="16" t="s">
        <v>232</v>
      </c>
      <c r="G131" s="132">
        <f>(Eingabe_Daten!G131*Emissionsfaktoren!$G131)/1000</f>
        <v>0</v>
      </c>
      <c r="H131" s="133">
        <f>(Eingabe_Daten!$G131*Emissionsfaktoren!$H131)/1000</f>
        <v>0</v>
      </c>
      <c r="I131" s="133">
        <f>(Eingabe_Daten!$G131*Emissionsfaktoren!$I131)/1000</f>
        <v>0</v>
      </c>
      <c r="J131" s="134">
        <f>(Eingabe_Daten!$G131*Emissionsfaktoren!$J131)/1000</f>
        <v>0</v>
      </c>
    </row>
    <row r="132" spans="2:10" ht="15" customHeight="1" x14ac:dyDescent="0.25">
      <c r="B132" s="180"/>
      <c r="C132" s="179"/>
      <c r="D132" s="179"/>
      <c r="E132" s="179"/>
      <c r="F132" s="16" t="s">
        <v>52</v>
      </c>
      <c r="G132" s="132">
        <f>(Eingabe_Daten!G132*Emissionsfaktoren!$G132)/1000</f>
        <v>0</v>
      </c>
      <c r="H132" s="133">
        <f>(Eingabe_Daten!$G132*Emissionsfaktoren!$H132)/1000</f>
        <v>0</v>
      </c>
      <c r="I132" s="133">
        <f>(Eingabe_Daten!$G132*Emissionsfaktoren!$I132)/1000</f>
        <v>0</v>
      </c>
      <c r="J132" s="134">
        <f>(Eingabe_Daten!$G132*Emissionsfaktoren!$J132)/1000</f>
        <v>0</v>
      </c>
    </row>
    <row r="133" spans="2:10" ht="15" customHeight="1" x14ac:dyDescent="0.25">
      <c r="B133" s="180"/>
      <c r="C133" s="179"/>
      <c r="D133" s="179"/>
      <c r="E133" s="13" t="s">
        <v>143</v>
      </c>
      <c r="F133" s="16" t="s">
        <v>144</v>
      </c>
      <c r="G133" s="132">
        <f>(Eingabe_Daten!G133*Emissionsfaktoren!$G133)/1000</f>
        <v>0</v>
      </c>
      <c r="H133" s="133">
        <f>(Eingabe_Daten!$G133*Emissionsfaktoren!$H133)/1000</f>
        <v>0</v>
      </c>
      <c r="I133" s="133">
        <f>(Eingabe_Daten!$G133*Emissionsfaktoren!$I133)/1000</f>
        <v>0</v>
      </c>
      <c r="J133" s="134">
        <f>(Eingabe_Daten!$G133*Emissionsfaktoren!$J133)/1000</f>
        <v>0</v>
      </c>
    </row>
    <row r="134" spans="2:10" ht="15" customHeight="1" x14ac:dyDescent="0.25">
      <c r="B134" s="180"/>
      <c r="C134" s="179"/>
      <c r="D134" s="21" t="s">
        <v>145</v>
      </c>
      <c r="E134" s="13"/>
      <c r="F134" s="16" t="s">
        <v>229</v>
      </c>
      <c r="G134" s="132">
        <f>(Eingabe_Daten!G134*Emissionsfaktoren!$G134)/1000</f>
        <v>0</v>
      </c>
      <c r="H134" s="133">
        <f>(Eingabe_Daten!$G134*Emissionsfaktoren!$H134)/1000</f>
        <v>0</v>
      </c>
      <c r="I134" s="133">
        <f>(Eingabe_Daten!$G134*Emissionsfaktoren!$I134)/1000</f>
        <v>0</v>
      </c>
      <c r="J134" s="134">
        <f>(Eingabe_Daten!$G134*Emissionsfaktoren!$J134)/1000</f>
        <v>0</v>
      </c>
    </row>
    <row r="135" spans="2:10" ht="15" customHeight="1" x14ac:dyDescent="0.25">
      <c r="B135" s="180"/>
      <c r="C135" s="179"/>
      <c r="D135" s="21" t="s">
        <v>147</v>
      </c>
      <c r="E135" s="13"/>
      <c r="F135" s="16" t="s">
        <v>229</v>
      </c>
      <c r="G135" s="132">
        <f>(Eingabe_Daten!G135*Emissionsfaktoren!$G135)/1000</f>
        <v>0</v>
      </c>
      <c r="H135" s="133">
        <f>(Eingabe_Daten!$G135*Emissionsfaktoren!$H135)/1000</f>
        <v>0</v>
      </c>
      <c r="I135" s="133">
        <f>(Eingabe_Daten!$G135*Emissionsfaktoren!$I135)/1000</f>
        <v>0</v>
      </c>
      <c r="J135" s="134">
        <f>(Eingabe_Daten!$G135*Emissionsfaktoren!$J135)/1000</f>
        <v>0</v>
      </c>
    </row>
    <row r="136" spans="2:10" ht="15" customHeight="1" x14ac:dyDescent="0.25">
      <c r="B136" s="180"/>
      <c r="C136" s="179"/>
      <c r="D136" s="21" t="s">
        <v>148</v>
      </c>
      <c r="E136" s="13"/>
      <c r="F136" s="16" t="s">
        <v>229</v>
      </c>
      <c r="G136" s="132">
        <f>(Eingabe_Daten!G136*Emissionsfaktoren!$G136)/1000</f>
        <v>0</v>
      </c>
      <c r="H136" s="133">
        <f>(Eingabe_Daten!$G136*Emissionsfaktoren!$H136)/1000</f>
        <v>0</v>
      </c>
      <c r="I136" s="133">
        <f>(Eingabe_Daten!$G136*Emissionsfaktoren!$I136)/1000</f>
        <v>0</v>
      </c>
      <c r="J136" s="134">
        <f>(Eingabe_Daten!$G136*Emissionsfaktoren!$J136)/1000</f>
        <v>0</v>
      </c>
    </row>
    <row r="137" spans="2:10" ht="15" customHeight="1" x14ac:dyDescent="0.25">
      <c r="B137" s="184" t="s">
        <v>149</v>
      </c>
      <c r="C137" s="181" t="s">
        <v>150</v>
      </c>
      <c r="D137" s="23" t="s">
        <v>151</v>
      </c>
      <c r="E137" s="24"/>
      <c r="F137" s="25" t="s">
        <v>55</v>
      </c>
      <c r="G137" s="132">
        <f>(Eingabe_Daten!G137*Emissionsfaktoren!$G137)/1000</f>
        <v>0</v>
      </c>
      <c r="H137" s="133">
        <f>(Eingabe_Daten!$G137*Emissionsfaktoren!$H137)/1000</f>
        <v>0</v>
      </c>
      <c r="I137" s="133">
        <f>(Eingabe_Daten!$G137*Emissionsfaktoren!$I137)/1000</f>
        <v>0</v>
      </c>
      <c r="J137" s="134">
        <f>(Eingabe_Daten!$G137*Emissionsfaktoren!$J137)/1000</f>
        <v>0</v>
      </c>
    </row>
    <row r="138" spans="2:10" ht="15" customHeight="1" x14ac:dyDescent="0.25">
      <c r="B138" s="184"/>
      <c r="C138" s="181"/>
      <c r="D138" s="181" t="s">
        <v>152</v>
      </c>
      <c r="E138" s="26" t="s">
        <v>153</v>
      </c>
      <c r="F138" s="25" t="s">
        <v>55</v>
      </c>
      <c r="G138" s="132">
        <f>(Eingabe_Daten!G138*Emissionsfaktoren!$G138)/1000</f>
        <v>0</v>
      </c>
      <c r="H138" s="133">
        <f>(Eingabe_Daten!$G138*Emissionsfaktoren!$H138)/1000</f>
        <v>0</v>
      </c>
      <c r="I138" s="133">
        <f>(Eingabe_Daten!$G138*Emissionsfaktoren!$I138)/1000</f>
        <v>0</v>
      </c>
      <c r="J138" s="134">
        <f>(Eingabe_Daten!$G138*Emissionsfaktoren!$J138)/1000</f>
        <v>0</v>
      </c>
    </row>
    <row r="139" spans="2:10" ht="15" customHeight="1" x14ac:dyDescent="0.25">
      <c r="B139" s="184"/>
      <c r="C139" s="181"/>
      <c r="D139" s="181"/>
      <c r="E139" s="26" t="s">
        <v>154</v>
      </c>
      <c r="F139" s="25" t="s">
        <v>55</v>
      </c>
      <c r="G139" s="132">
        <f>(Eingabe_Daten!G139*Emissionsfaktoren!$G139)/1000</f>
        <v>0</v>
      </c>
      <c r="H139" s="133">
        <f>(Eingabe_Daten!$G139*Emissionsfaktoren!$H139)/1000</f>
        <v>0</v>
      </c>
      <c r="I139" s="133">
        <f>(Eingabe_Daten!$G139*Emissionsfaktoren!$I139)/1000</f>
        <v>0</v>
      </c>
      <c r="J139" s="134">
        <f>(Eingabe_Daten!$G139*Emissionsfaktoren!$J139)/1000</f>
        <v>0</v>
      </c>
    </row>
    <row r="140" spans="2:10" ht="15" customHeight="1" x14ac:dyDescent="0.25">
      <c r="B140" s="184"/>
      <c r="C140" s="181"/>
      <c r="D140" s="23" t="s">
        <v>155</v>
      </c>
      <c r="E140" s="24"/>
      <c r="F140" s="25" t="s">
        <v>55</v>
      </c>
      <c r="G140" s="132">
        <f>(Eingabe_Daten!G140*Emissionsfaktoren!$G140)/1000</f>
        <v>0</v>
      </c>
      <c r="H140" s="133">
        <f>(Eingabe_Daten!$G140*Emissionsfaktoren!$H140)/1000</f>
        <v>0</v>
      </c>
      <c r="I140" s="133">
        <f>(Eingabe_Daten!$G140*Emissionsfaktoren!$I140)/1000</f>
        <v>0</v>
      </c>
      <c r="J140" s="134">
        <f>(Eingabe_Daten!$G140*Emissionsfaktoren!$J140)/1000</f>
        <v>0</v>
      </c>
    </row>
    <row r="141" spans="2:10" ht="15" customHeight="1" x14ac:dyDescent="0.25">
      <c r="B141" s="184"/>
      <c r="C141" s="182" t="s">
        <v>156</v>
      </c>
      <c r="D141" s="182"/>
      <c r="E141" s="26" t="s">
        <v>157</v>
      </c>
      <c r="F141" s="25" t="s">
        <v>55</v>
      </c>
      <c r="G141" s="132">
        <f>(Eingabe_Daten!G141*Emissionsfaktoren!$G141)/1000</f>
        <v>0</v>
      </c>
      <c r="H141" s="133">
        <f>(Eingabe_Daten!$G141*Emissionsfaktoren!$H141)/1000</f>
        <v>0</v>
      </c>
      <c r="I141" s="133">
        <f>(Eingabe_Daten!$G141*Emissionsfaktoren!$I141)/1000</f>
        <v>0</v>
      </c>
      <c r="J141" s="134">
        <f>(Eingabe_Daten!$G141*Emissionsfaktoren!$J141)/1000</f>
        <v>0</v>
      </c>
    </row>
    <row r="142" spans="2:10" ht="15" customHeight="1" x14ac:dyDescent="0.25">
      <c r="B142" s="184"/>
      <c r="C142" s="182"/>
      <c r="D142" s="182"/>
      <c r="E142" s="26" t="s">
        <v>158</v>
      </c>
      <c r="F142" s="25" t="s">
        <v>55</v>
      </c>
      <c r="G142" s="132">
        <f>(Eingabe_Daten!G142*Emissionsfaktoren!$G142)/1000</f>
        <v>0</v>
      </c>
      <c r="H142" s="133">
        <f>(Eingabe_Daten!$G142*Emissionsfaktoren!$H142)/1000</f>
        <v>0</v>
      </c>
      <c r="I142" s="133">
        <f>(Eingabe_Daten!$G142*Emissionsfaktoren!$I142)/1000</f>
        <v>0</v>
      </c>
      <c r="J142" s="134">
        <f>(Eingabe_Daten!$G142*Emissionsfaktoren!$J142)/1000</f>
        <v>0</v>
      </c>
    </row>
    <row r="143" spans="2:10" ht="15" customHeight="1" x14ac:dyDescent="0.25">
      <c r="B143" s="184"/>
      <c r="C143" s="182"/>
      <c r="D143" s="182"/>
      <c r="E143" s="26" t="s">
        <v>159</v>
      </c>
      <c r="F143" s="25" t="s">
        <v>55</v>
      </c>
      <c r="G143" s="132">
        <f>(Eingabe_Daten!G143*Emissionsfaktoren!$G143)/1000</f>
        <v>0</v>
      </c>
      <c r="H143" s="133">
        <f>(Eingabe_Daten!$G143*Emissionsfaktoren!$H143)/1000</f>
        <v>0</v>
      </c>
      <c r="I143" s="133">
        <f>(Eingabe_Daten!$G143*Emissionsfaktoren!$I143)/1000</f>
        <v>0</v>
      </c>
      <c r="J143" s="134">
        <f>(Eingabe_Daten!$G143*Emissionsfaktoren!$J143)/1000</f>
        <v>0</v>
      </c>
    </row>
    <row r="144" spans="2:10" ht="15" customHeight="1" x14ac:dyDescent="0.25">
      <c r="B144" s="184"/>
      <c r="C144" s="182"/>
      <c r="D144" s="182"/>
      <c r="E144" s="26" t="s">
        <v>160</v>
      </c>
      <c r="F144" s="25" t="s">
        <v>55</v>
      </c>
      <c r="G144" s="132">
        <f>(Eingabe_Daten!G144*Emissionsfaktoren!$G144)/1000</f>
        <v>0</v>
      </c>
      <c r="H144" s="133">
        <f>(Eingabe_Daten!$G144*Emissionsfaktoren!$H144)/1000</f>
        <v>0</v>
      </c>
      <c r="I144" s="133">
        <f>(Eingabe_Daten!$G144*Emissionsfaktoren!$I144)/1000</f>
        <v>0</v>
      </c>
      <c r="J144" s="134">
        <f>(Eingabe_Daten!$G144*Emissionsfaktoren!$J144)/1000</f>
        <v>0</v>
      </c>
    </row>
    <row r="145" spans="2:10" ht="15" customHeight="1" x14ac:dyDescent="0.25">
      <c r="B145" s="184"/>
      <c r="C145" s="182"/>
      <c r="D145" s="182"/>
      <c r="E145" s="26" t="s">
        <v>161</v>
      </c>
      <c r="F145" s="25" t="s">
        <v>55</v>
      </c>
      <c r="G145" s="132">
        <f>(Eingabe_Daten!G145*Emissionsfaktoren!$G145)/1000</f>
        <v>0</v>
      </c>
      <c r="H145" s="133">
        <f>(Eingabe_Daten!$G145*Emissionsfaktoren!$H145)/1000</f>
        <v>0</v>
      </c>
      <c r="I145" s="133">
        <f>(Eingabe_Daten!$G145*Emissionsfaktoren!$I145)/1000</f>
        <v>0</v>
      </c>
      <c r="J145" s="134">
        <f>(Eingabe_Daten!$G145*Emissionsfaktoren!$J145)/1000</f>
        <v>0</v>
      </c>
    </row>
    <row r="146" spans="2:10" ht="15" customHeight="1" x14ac:dyDescent="0.25">
      <c r="B146" s="184"/>
      <c r="C146" s="182"/>
      <c r="D146" s="182"/>
      <c r="E146" s="26" t="s">
        <v>162</v>
      </c>
      <c r="F146" s="25" t="s">
        <v>55</v>
      </c>
      <c r="G146" s="132">
        <f>(Eingabe_Daten!G146*Emissionsfaktoren!$G146)/1000</f>
        <v>0</v>
      </c>
      <c r="H146" s="133">
        <f>(Eingabe_Daten!$G146*Emissionsfaktoren!$H146)/1000</f>
        <v>0</v>
      </c>
      <c r="I146" s="133">
        <f>(Eingabe_Daten!$G146*Emissionsfaktoren!$I146)/1000</f>
        <v>0</v>
      </c>
      <c r="J146" s="134">
        <f>(Eingabe_Daten!$G146*Emissionsfaktoren!$J146)/1000</f>
        <v>0</v>
      </c>
    </row>
    <row r="147" spans="2:10" ht="15" customHeight="1" x14ac:dyDescent="0.25">
      <c r="B147" s="184"/>
      <c r="C147" s="182"/>
      <c r="D147" s="182"/>
      <c r="E147" s="26" t="s">
        <v>163</v>
      </c>
      <c r="F147" s="25" t="s">
        <v>55</v>
      </c>
      <c r="G147" s="132">
        <f>(Eingabe_Daten!G147*Emissionsfaktoren!$G147)/1000</f>
        <v>0</v>
      </c>
      <c r="H147" s="133">
        <f>(Eingabe_Daten!$G147*Emissionsfaktoren!$H147)/1000</f>
        <v>0</v>
      </c>
      <c r="I147" s="133">
        <f>(Eingabe_Daten!$G147*Emissionsfaktoren!$I147)/1000</f>
        <v>0</v>
      </c>
      <c r="J147" s="134">
        <f>(Eingabe_Daten!$G147*Emissionsfaktoren!$J147)/1000</f>
        <v>0</v>
      </c>
    </row>
    <row r="148" spans="2:10" ht="15" customHeight="1" x14ac:dyDescent="0.25">
      <c r="B148" s="184"/>
      <c r="C148" s="182"/>
      <c r="D148" s="182"/>
      <c r="E148" s="26" t="s">
        <v>164</v>
      </c>
      <c r="F148" s="25" t="s">
        <v>55</v>
      </c>
      <c r="G148" s="132">
        <f>(Eingabe_Daten!G148*Emissionsfaktoren!$G148)/1000</f>
        <v>0</v>
      </c>
      <c r="H148" s="133">
        <f>(Eingabe_Daten!$G148*Emissionsfaktoren!$H148)/1000</f>
        <v>0</v>
      </c>
      <c r="I148" s="133">
        <f>(Eingabe_Daten!$G148*Emissionsfaktoren!$I148)/1000</f>
        <v>0</v>
      </c>
      <c r="J148" s="134">
        <f>(Eingabe_Daten!$G148*Emissionsfaktoren!$J148)/1000</f>
        <v>0</v>
      </c>
    </row>
    <row r="149" spans="2:10" ht="15" customHeight="1" x14ac:dyDescent="0.25">
      <c r="B149" s="184"/>
      <c r="C149" s="182"/>
      <c r="D149" s="182"/>
      <c r="E149" s="26" t="s">
        <v>165</v>
      </c>
      <c r="F149" s="25" t="s">
        <v>55</v>
      </c>
      <c r="G149" s="132">
        <f>(Eingabe_Daten!G149*Emissionsfaktoren!$G149)/1000</f>
        <v>0</v>
      </c>
      <c r="H149" s="133">
        <f>(Eingabe_Daten!$G149*Emissionsfaktoren!$H149)/1000</f>
        <v>0</v>
      </c>
      <c r="I149" s="133">
        <f>(Eingabe_Daten!$G149*Emissionsfaktoren!$I149)/1000</f>
        <v>0</v>
      </c>
      <c r="J149" s="134">
        <f>(Eingabe_Daten!$G149*Emissionsfaktoren!$J149)/1000</f>
        <v>0</v>
      </c>
    </row>
    <row r="150" spans="2:10" ht="15" customHeight="1" x14ac:dyDescent="0.25">
      <c r="B150" s="184"/>
      <c r="C150" s="182"/>
      <c r="D150" s="182"/>
      <c r="E150" s="26" t="s">
        <v>166</v>
      </c>
      <c r="F150" s="25" t="s">
        <v>55</v>
      </c>
      <c r="G150" s="132">
        <f>(Eingabe_Daten!G150*Emissionsfaktoren!$G150)/1000</f>
        <v>0</v>
      </c>
      <c r="H150" s="133">
        <f>(Eingabe_Daten!$G150*Emissionsfaktoren!$H150)/1000</f>
        <v>0</v>
      </c>
      <c r="I150" s="133">
        <f>(Eingabe_Daten!$G150*Emissionsfaktoren!$I150)/1000</f>
        <v>0</v>
      </c>
      <c r="J150" s="134">
        <f>(Eingabe_Daten!$G150*Emissionsfaktoren!$J150)/1000</f>
        <v>0</v>
      </c>
    </row>
    <row r="151" spans="2:10" ht="15" customHeight="1" x14ac:dyDescent="0.25">
      <c r="B151" s="184"/>
      <c r="C151" s="182"/>
      <c r="D151" s="182"/>
      <c r="E151" s="26" t="s">
        <v>167</v>
      </c>
      <c r="F151" s="25" t="s">
        <v>55</v>
      </c>
      <c r="G151" s="132">
        <f>(Eingabe_Daten!G151*Emissionsfaktoren!$G151)/1000</f>
        <v>0</v>
      </c>
      <c r="H151" s="133">
        <f>(Eingabe_Daten!$G151*Emissionsfaktoren!$H151)/1000</f>
        <v>0</v>
      </c>
      <c r="I151" s="133">
        <f>(Eingabe_Daten!$G151*Emissionsfaktoren!$I151)/1000</f>
        <v>0</v>
      </c>
      <c r="J151" s="134">
        <f>(Eingabe_Daten!$G151*Emissionsfaktoren!$J151)/1000</f>
        <v>0</v>
      </c>
    </row>
    <row r="152" spans="2:10" ht="15" customHeight="1" x14ac:dyDescent="0.25">
      <c r="B152" s="184"/>
      <c r="C152" s="182"/>
      <c r="D152" s="182"/>
      <c r="E152" s="26" t="s">
        <v>168</v>
      </c>
      <c r="F152" s="25" t="s">
        <v>55</v>
      </c>
      <c r="G152" s="132">
        <f>(Eingabe_Daten!G152*Emissionsfaktoren!$G152)/1000</f>
        <v>0</v>
      </c>
      <c r="H152" s="133">
        <f>(Eingabe_Daten!$G152*Emissionsfaktoren!$H152)/1000</f>
        <v>0</v>
      </c>
      <c r="I152" s="133">
        <f>(Eingabe_Daten!$G152*Emissionsfaktoren!$I152)/1000</f>
        <v>0</v>
      </c>
      <c r="J152" s="134">
        <f>(Eingabe_Daten!$G152*Emissionsfaktoren!$J152)/1000</f>
        <v>0</v>
      </c>
    </row>
    <row r="153" spans="2:10" ht="15" customHeight="1" x14ac:dyDescent="0.25">
      <c r="B153" s="184"/>
      <c r="C153" s="182"/>
      <c r="D153" s="182"/>
      <c r="E153" s="26" t="s">
        <v>169</v>
      </c>
      <c r="F153" s="25" t="s">
        <v>55</v>
      </c>
      <c r="G153" s="132">
        <f>(Eingabe_Daten!G153*Emissionsfaktoren!$G153)/1000</f>
        <v>0</v>
      </c>
      <c r="H153" s="133">
        <f>(Eingabe_Daten!$G153*Emissionsfaktoren!$H153)/1000</f>
        <v>0</v>
      </c>
      <c r="I153" s="133">
        <f>(Eingabe_Daten!$G153*Emissionsfaktoren!$I153)/1000</f>
        <v>0</v>
      </c>
      <c r="J153" s="134">
        <f>(Eingabe_Daten!$G153*Emissionsfaktoren!$J153)/1000</f>
        <v>0</v>
      </c>
    </row>
    <row r="154" spans="2:10" ht="15" customHeight="1" x14ac:dyDescent="0.25">
      <c r="B154" s="184"/>
      <c r="C154" s="182"/>
      <c r="D154" s="182"/>
      <c r="E154" s="26" t="s">
        <v>170</v>
      </c>
      <c r="F154" s="25" t="s">
        <v>55</v>
      </c>
      <c r="G154" s="132">
        <f>(Eingabe_Daten!G154*Emissionsfaktoren!$G154)/1000</f>
        <v>0</v>
      </c>
      <c r="H154" s="133">
        <f>(Eingabe_Daten!$G154*Emissionsfaktoren!$H154)/1000</f>
        <v>0</v>
      </c>
      <c r="I154" s="133">
        <f>(Eingabe_Daten!$G154*Emissionsfaktoren!$I154)/1000</f>
        <v>0</v>
      </c>
      <c r="J154" s="134">
        <f>(Eingabe_Daten!$G154*Emissionsfaktoren!$J154)/1000</f>
        <v>0</v>
      </c>
    </row>
    <row r="155" spans="2:10" ht="15" customHeight="1" x14ac:dyDescent="0.25">
      <c r="B155" s="184"/>
      <c r="C155" s="182"/>
      <c r="D155" s="182"/>
      <c r="E155" s="26" t="s">
        <v>171</v>
      </c>
      <c r="F155" s="25" t="s">
        <v>55</v>
      </c>
      <c r="G155" s="132">
        <f>(Eingabe_Daten!G155*Emissionsfaktoren!$G155)/1000</f>
        <v>0</v>
      </c>
      <c r="H155" s="133">
        <f>(Eingabe_Daten!$G155*Emissionsfaktoren!$H155)/1000</f>
        <v>0</v>
      </c>
      <c r="I155" s="133">
        <f>(Eingabe_Daten!$G155*Emissionsfaktoren!$I155)/1000</f>
        <v>0</v>
      </c>
      <c r="J155" s="134">
        <f>(Eingabe_Daten!$G155*Emissionsfaktoren!$J155)/1000</f>
        <v>0</v>
      </c>
    </row>
    <row r="156" spans="2:10" ht="15" customHeight="1" x14ac:dyDescent="0.25">
      <c r="B156" s="184"/>
      <c r="C156" s="182"/>
      <c r="D156" s="182"/>
      <c r="E156" s="26" t="s">
        <v>172</v>
      </c>
      <c r="F156" s="25" t="s">
        <v>55</v>
      </c>
      <c r="G156" s="132">
        <f>(Eingabe_Daten!G156*Emissionsfaktoren!$G156)/1000</f>
        <v>0</v>
      </c>
      <c r="H156" s="133">
        <f>(Eingabe_Daten!$G156*Emissionsfaktoren!$H156)/1000</f>
        <v>0</v>
      </c>
      <c r="I156" s="133">
        <f>(Eingabe_Daten!$G156*Emissionsfaktoren!$I156)/1000</f>
        <v>0</v>
      </c>
      <c r="J156" s="134">
        <f>(Eingabe_Daten!$G156*Emissionsfaktoren!$J156)/1000</f>
        <v>0</v>
      </c>
    </row>
    <row r="157" spans="2:10" x14ac:dyDescent="0.25">
      <c r="B157" s="184"/>
      <c r="C157" s="182"/>
      <c r="D157" s="182"/>
      <c r="E157" s="26" t="s">
        <v>173</v>
      </c>
      <c r="F157" s="25" t="s">
        <v>55</v>
      </c>
      <c r="G157" s="132">
        <f>(Eingabe_Daten!G157*Emissionsfaktoren!$G157)/1000</f>
        <v>0</v>
      </c>
      <c r="H157" s="133">
        <f>(Eingabe_Daten!$G157*Emissionsfaktoren!$H157)/1000</f>
        <v>0</v>
      </c>
      <c r="I157" s="133">
        <f>(Eingabe_Daten!$G157*Emissionsfaktoren!$I157)/1000</f>
        <v>0</v>
      </c>
      <c r="J157" s="134">
        <f>(Eingabe_Daten!$G157*Emissionsfaktoren!$J157)/1000</f>
        <v>0</v>
      </c>
    </row>
    <row r="158" spans="2:10" ht="15" customHeight="1" x14ac:dyDescent="0.25">
      <c r="B158" s="184"/>
      <c r="C158" s="182"/>
      <c r="D158" s="182"/>
      <c r="E158" s="26" t="s">
        <v>174</v>
      </c>
      <c r="F158" s="25" t="s">
        <v>55</v>
      </c>
      <c r="G158" s="132">
        <f>(Eingabe_Daten!G158*Emissionsfaktoren!$G158)/1000</f>
        <v>0</v>
      </c>
      <c r="H158" s="133">
        <f>(Eingabe_Daten!$G158*Emissionsfaktoren!$H158)/1000</f>
        <v>0</v>
      </c>
      <c r="I158" s="133">
        <f>(Eingabe_Daten!$G158*Emissionsfaktoren!$I158)/1000</f>
        <v>0</v>
      </c>
      <c r="J158" s="134">
        <f>(Eingabe_Daten!$G158*Emissionsfaktoren!$J158)/1000</f>
        <v>0</v>
      </c>
    </row>
    <row r="159" spans="2:10" ht="15" customHeight="1" x14ac:dyDescent="0.25">
      <c r="B159" s="184"/>
      <c r="C159" s="182"/>
      <c r="D159" s="182"/>
      <c r="E159" s="26" t="s">
        <v>175</v>
      </c>
      <c r="F159" s="25" t="s">
        <v>55</v>
      </c>
      <c r="G159" s="132">
        <f>(Eingabe_Daten!G159*Emissionsfaktoren!$G159)/1000</f>
        <v>0</v>
      </c>
      <c r="H159" s="133">
        <f>(Eingabe_Daten!$G159*Emissionsfaktoren!$H159)/1000</f>
        <v>0</v>
      </c>
      <c r="I159" s="133">
        <f>(Eingabe_Daten!$G159*Emissionsfaktoren!$I159)/1000</f>
        <v>0</v>
      </c>
      <c r="J159" s="134">
        <f>(Eingabe_Daten!$G159*Emissionsfaktoren!$J159)/1000</f>
        <v>0</v>
      </c>
    </row>
    <row r="160" spans="2:10" ht="15" customHeight="1" x14ac:dyDescent="0.25">
      <c r="B160" s="184"/>
      <c r="C160" s="182"/>
      <c r="D160" s="182"/>
      <c r="E160" s="26" t="s">
        <v>176</v>
      </c>
      <c r="F160" s="25" t="s">
        <v>55</v>
      </c>
      <c r="G160" s="132">
        <f>(Eingabe_Daten!G160*Emissionsfaktoren!$G160)/1000</f>
        <v>0</v>
      </c>
      <c r="H160" s="133">
        <f>(Eingabe_Daten!$G160*Emissionsfaktoren!$H160)/1000</f>
        <v>0</v>
      </c>
      <c r="I160" s="133">
        <f>(Eingabe_Daten!$G160*Emissionsfaktoren!$I160)/1000</f>
        <v>0</v>
      </c>
      <c r="J160" s="134">
        <f>(Eingabe_Daten!$G160*Emissionsfaktoren!$J160)/1000</f>
        <v>0</v>
      </c>
    </row>
    <row r="161" spans="2:10" ht="15" customHeight="1" x14ac:dyDescent="0.25">
      <c r="B161" s="184"/>
      <c r="C161" s="182"/>
      <c r="D161" s="182"/>
      <c r="E161" s="26" t="s">
        <v>177</v>
      </c>
      <c r="F161" s="25" t="s">
        <v>55</v>
      </c>
      <c r="G161" s="132">
        <f>(Eingabe_Daten!G161*Emissionsfaktoren!$G161)/1000</f>
        <v>0</v>
      </c>
      <c r="H161" s="133">
        <f>(Eingabe_Daten!$G161*Emissionsfaktoren!$H161)/1000</f>
        <v>0</v>
      </c>
      <c r="I161" s="133">
        <f>(Eingabe_Daten!$G161*Emissionsfaktoren!$I161)/1000</f>
        <v>0</v>
      </c>
      <c r="J161" s="134">
        <f>(Eingabe_Daten!$G161*Emissionsfaktoren!$J161)/1000</f>
        <v>0</v>
      </c>
    </row>
    <row r="162" spans="2:10" ht="15" customHeight="1" x14ac:dyDescent="0.25">
      <c r="B162" s="184"/>
      <c r="C162" s="182"/>
      <c r="D162" s="182"/>
      <c r="E162" s="26" t="s">
        <v>178</v>
      </c>
      <c r="F162" s="25" t="s">
        <v>55</v>
      </c>
      <c r="G162" s="132">
        <f>(Eingabe_Daten!G162*Emissionsfaktoren!$G162)/1000</f>
        <v>0</v>
      </c>
      <c r="H162" s="133">
        <f>(Eingabe_Daten!$G162*Emissionsfaktoren!$H162)/1000</f>
        <v>0</v>
      </c>
      <c r="I162" s="133">
        <f>(Eingabe_Daten!$G162*Emissionsfaktoren!$I162)/1000</f>
        <v>0</v>
      </c>
      <c r="J162" s="134">
        <f>(Eingabe_Daten!$G162*Emissionsfaktoren!$J162)/1000</f>
        <v>0</v>
      </c>
    </row>
    <row r="163" spans="2:10" ht="15" customHeight="1" x14ac:dyDescent="0.25">
      <c r="B163" s="184"/>
      <c r="C163" s="182"/>
      <c r="D163" s="182"/>
      <c r="E163" s="26" t="s">
        <v>179</v>
      </c>
      <c r="F163" s="25" t="s">
        <v>55</v>
      </c>
      <c r="G163" s="132">
        <f>(Eingabe_Daten!G163*Emissionsfaktoren!$G163)/1000</f>
        <v>0</v>
      </c>
      <c r="H163" s="133">
        <f>(Eingabe_Daten!$G163*Emissionsfaktoren!$H163)/1000</f>
        <v>0</v>
      </c>
      <c r="I163" s="133">
        <f>(Eingabe_Daten!$G163*Emissionsfaktoren!$I163)/1000</f>
        <v>0</v>
      </c>
      <c r="J163" s="134">
        <f>(Eingabe_Daten!$G163*Emissionsfaktoren!$J163)/1000</f>
        <v>0</v>
      </c>
    </row>
    <row r="164" spans="2:10" ht="15" customHeight="1" x14ac:dyDescent="0.25">
      <c r="B164" s="184"/>
      <c r="C164" s="182"/>
      <c r="D164" s="182"/>
      <c r="E164" s="26" t="s">
        <v>180</v>
      </c>
      <c r="F164" s="25" t="s">
        <v>55</v>
      </c>
      <c r="G164" s="132">
        <f>(Eingabe_Daten!G164*Emissionsfaktoren!$G164)/1000</f>
        <v>0</v>
      </c>
      <c r="H164" s="133">
        <f>(Eingabe_Daten!$G164*Emissionsfaktoren!$H164)/1000</f>
        <v>0</v>
      </c>
      <c r="I164" s="133">
        <f>(Eingabe_Daten!$G164*Emissionsfaktoren!$I164)/1000</f>
        <v>0</v>
      </c>
      <c r="J164" s="134">
        <f>(Eingabe_Daten!$G164*Emissionsfaktoren!$J164)/1000</f>
        <v>0</v>
      </c>
    </row>
    <row r="165" spans="2:10" ht="15" customHeight="1" x14ac:dyDescent="0.25">
      <c r="B165" s="184"/>
      <c r="C165" s="182"/>
      <c r="D165" s="182"/>
      <c r="E165" s="26" t="s">
        <v>181</v>
      </c>
      <c r="F165" s="25" t="s">
        <v>55</v>
      </c>
      <c r="G165" s="132">
        <f>(Eingabe_Daten!G165*Emissionsfaktoren!$G165)/1000</f>
        <v>0</v>
      </c>
      <c r="H165" s="133">
        <f>(Eingabe_Daten!$G165*Emissionsfaktoren!$H165)/1000</f>
        <v>0</v>
      </c>
      <c r="I165" s="133">
        <f>(Eingabe_Daten!$G165*Emissionsfaktoren!$I165)/1000</f>
        <v>0</v>
      </c>
      <c r="J165" s="134">
        <f>(Eingabe_Daten!$G165*Emissionsfaktoren!$J165)/1000</f>
        <v>0</v>
      </c>
    </row>
    <row r="166" spans="2:10" ht="15" customHeight="1" x14ac:dyDescent="0.25">
      <c r="B166" s="184"/>
      <c r="C166" s="182"/>
      <c r="D166" s="182"/>
      <c r="E166" s="26" t="s">
        <v>182</v>
      </c>
      <c r="F166" s="25" t="s">
        <v>55</v>
      </c>
      <c r="G166" s="132">
        <f>(Eingabe_Daten!G166*Emissionsfaktoren!$G166)/1000</f>
        <v>0</v>
      </c>
      <c r="H166" s="133">
        <f>(Eingabe_Daten!$G166*Emissionsfaktoren!$H166)/1000</f>
        <v>0</v>
      </c>
      <c r="I166" s="133">
        <f>(Eingabe_Daten!$G166*Emissionsfaktoren!$I166)/1000</f>
        <v>0</v>
      </c>
      <c r="J166" s="134">
        <f>(Eingabe_Daten!$G166*Emissionsfaktoren!$J166)/1000</f>
        <v>0</v>
      </c>
    </row>
    <row r="167" spans="2:10" ht="15" customHeight="1" x14ac:dyDescent="0.25">
      <c r="B167" s="184"/>
      <c r="C167" s="182"/>
      <c r="D167" s="182"/>
      <c r="E167" s="26" t="s">
        <v>183</v>
      </c>
      <c r="F167" s="25" t="s">
        <v>55</v>
      </c>
      <c r="G167" s="132">
        <f>(Eingabe_Daten!G167*Emissionsfaktoren!$G167)/1000</f>
        <v>0</v>
      </c>
      <c r="H167" s="133">
        <f>(Eingabe_Daten!$G167*Emissionsfaktoren!$H167)/1000</f>
        <v>0</v>
      </c>
      <c r="I167" s="133">
        <f>(Eingabe_Daten!$G167*Emissionsfaktoren!$I167)/1000</f>
        <v>0</v>
      </c>
      <c r="J167" s="134">
        <f>(Eingabe_Daten!$G167*Emissionsfaktoren!$J167)/1000</f>
        <v>0</v>
      </c>
    </row>
    <row r="168" spans="2:10" ht="15" customHeight="1" x14ac:dyDescent="0.25">
      <c r="B168" s="184"/>
      <c r="C168" s="182"/>
      <c r="D168" s="182"/>
      <c r="E168" s="118" t="s">
        <v>184</v>
      </c>
      <c r="F168" s="25" t="s">
        <v>55</v>
      </c>
      <c r="G168" s="132">
        <f>(Eingabe_Daten!G168*Emissionsfaktoren!$G168)/1000</f>
        <v>0</v>
      </c>
      <c r="H168" s="133">
        <f>(Eingabe_Daten!$G168*Emissionsfaktoren!$H168)/1000</f>
        <v>0</v>
      </c>
      <c r="I168" s="133">
        <f>(Eingabe_Daten!$G168*Emissionsfaktoren!$I168)/1000</f>
        <v>0</v>
      </c>
      <c r="J168" s="134">
        <f>(Eingabe_Daten!$G168*Emissionsfaktoren!$J168)/1000</f>
        <v>0</v>
      </c>
    </row>
    <row r="169" spans="2:10" ht="15" customHeight="1" x14ac:dyDescent="0.25">
      <c r="B169" s="184"/>
      <c r="C169" s="182"/>
      <c r="D169" s="182"/>
      <c r="E169" s="118" t="s">
        <v>185</v>
      </c>
      <c r="F169" s="25" t="s">
        <v>55</v>
      </c>
      <c r="G169" s="132">
        <f>(Eingabe_Daten!G169*Emissionsfaktoren!$G169)/1000</f>
        <v>0</v>
      </c>
      <c r="H169" s="133">
        <f>(Eingabe_Daten!$G169*Emissionsfaktoren!$H169)/1000</f>
        <v>0</v>
      </c>
      <c r="I169" s="133">
        <f>(Eingabe_Daten!$G169*Emissionsfaktoren!$I169)/1000</f>
        <v>0</v>
      </c>
      <c r="J169" s="134">
        <f>(Eingabe_Daten!$G169*Emissionsfaktoren!$J169)/1000</f>
        <v>0</v>
      </c>
    </row>
    <row r="170" spans="2:10" ht="15" customHeight="1" x14ac:dyDescent="0.25">
      <c r="B170" s="184"/>
      <c r="C170" s="182"/>
      <c r="D170" s="182"/>
      <c r="E170" s="118" t="s">
        <v>186</v>
      </c>
      <c r="F170" s="25" t="s">
        <v>55</v>
      </c>
      <c r="G170" s="132">
        <f>(Eingabe_Daten!G170*Emissionsfaktoren!$G170)/1000</f>
        <v>0</v>
      </c>
      <c r="H170" s="133">
        <f>(Eingabe_Daten!$G170*Emissionsfaktoren!$H170)/1000</f>
        <v>0</v>
      </c>
      <c r="I170" s="133">
        <f>(Eingabe_Daten!$G170*Emissionsfaktoren!$I170)/1000</f>
        <v>0</v>
      </c>
      <c r="J170" s="134">
        <f>(Eingabe_Daten!$G170*Emissionsfaktoren!$J170)/1000</f>
        <v>0</v>
      </c>
    </row>
    <row r="171" spans="2:10" ht="15" customHeight="1" x14ac:dyDescent="0.25">
      <c r="B171" s="184"/>
      <c r="C171" s="182"/>
      <c r="D171" s="182"/>
      <c r="E171" s="118" t="s">
        <v>187</v>
      </c>
      <c r="F171" s="25" t="s">
        <v>55</v>
      </c>
      <c r="G171" s="132">
        <f>(Eingabe_Daten!G171*Emissionsfaktoren!$G171)/1000</f>
        <v>0</v>
      </c>
      <c r="H171" s="133">
        <f>(Eingabe_Daten!$G171*Emissionsfaktoren!$H171)/1000</f>
        <v>0</v>
      </c>
      <c r="I171" s="133">
        <f>(Eingabe_Daten!$G171*Emissionsfaktoren!$I171)/1000</f>
        <v>0</v>
      </c>
      <c r="J171" s="134">
        <f>(Eingabe_Daten!$G171*Emissionsfaktoren!$J171)/1000</f>
        <v>0</v>
      </c>
    </row>
    <row r="172" spans="2:10" ht="15" customHeight="1" x14ac:dyDescent="0.25">
      <c r="B172" s="184"/>
      <c r="C172" s="181" t="s">
        <v>188</v>
      </c>
      <c r="D172" s="181" t="s">
        <v>189</v>
      </c>
      <c r="E172" s="26" t="s">
        <v>241</v>
      </c>
      <c r="F172" s="25" t="s">
        <v>242</v>
      </c>
      <c r="G172" s="132">
        <f>(Eingabe_Daten!G172*Emissionsfaktoren!$G172)/1000</f>
        <v>0</v>
      </c>
      <c r="H172" s="133">
        <f>(Eingabe_Daten!$G172*Emissionsfaktoren!$H172)/1000</f>
        <v>0</v>
      </c>
      <c r="I172" s="133">
        <f>(Eingabe_Daten!$G172*Emissionsfaktoren!$I172)/1000</f>
        <v>0</v>
      </c>
      <c r="J172" s="134">
        <f>(Eingabe_Daten!$G172*Emissionsfaktoren!$J172)/1000</f>
        <v>0</v>
      </c>
    </row>
    <row r="173" spans="2:10" ht="15" customHeight="1" x14ac:dyDescent="0.25">
      <c r="B173" s="184"/>
      <c r="C173" s="181"/>
      <c r="D173" s="181"/>
      <c r="E173" s="26" t="s">
        <v>192</v>
      </c>
      <c r="F173" s="25" t="s">
        <v>242</v>
      </c>
      <c r="G173" s="132">
        <f>(Eingabe_Daten!G173*Emissionsfaktoren!$G173)/1000</f>
        <v>0</v>
      </c>
      <c r="H173" s="133">
        <f>(Eingabe_Daten!$G173*Emissionsfaktoren!$H173)/1000</f>
        <v>0</v>
      </c>
      <c r="I173" s="133">
        <f>(Eingabe_Daten!$G173*Emissionsfaktoren!$I173)/1000</f>
        <v>0</v>
      </c>
      <c r="J173" s="134">
        <f>(Eingabe_Daten!$G173*Emissionsfaktoren!$J173)/1000</f>
        <v>0</v>
      </c>
    </row>
    <row r="174" spans="2:10" ht="15" customHeight="1" x14ac:dyDescent="0.25">
      <c r="B174" s="184"/>
      <c r="C174" s="181"/>
      <c r="D174" s="181"/>
      <c r="E174" s="27" t="s">
        <v>193</v>
      </c>
      <c r="F174" s="25" t="s">
        <v>242</v>
      </c>
      <c r="G174" s="132">
        <f>(Eingabe_Daten!G174*Emissionsfaktoren!$G174)/1000</f>
        <v>0</v>
      </c>
      <c r="H174" s="133">
        <f>(Eingabe_Daten!$G174*Emissionsfaktoren!$H174)/1000</f>
        <v>0</v>
      </c>
      <c r="I174" s="133">
        <f>(Eingabe_Daten!$G174*Emissionsfaktoren!$I174)/1000</f>
        <v>0</v>
      </c>
      <c r="J174" s="134">
        <f>(Eingabe_Daten!$G174*Emissionsfaktoren!$J174)/1000</f>
        <v>0</v>
      </c>
    </row>
    <row r="175" spans="2:10" ht="15" customHeight="1" x14ac:dyDescent="0.25">
      <c r="B175" s="184"/>
      <c r="C175" s="181"/>
      <c r="D175" s="181"/>
      <c r="E175" s="27" t="s">
        <v>194</v>
      </c>
      <c r="F175" s="25" t="s">
        <v>242</v>
      </c>
      <c r="G175" s="132">
        <f>(Eingabe_Daten!G175*Emissionsfaktoren!$G175)/1000</f>
        <v>0</v>
      </c>
      <c r="H175" s="133">
        <f>(Eingabe_Daten!$G175*Emissionsfaktoren!$H175)/1000</f>
        <v>0</v>
      </c>
      <c r="I175" s="133">
        <f>(Eingabe_Daten!$G175*Emissionsfaktoren!$I175)/1000</f>
        <v>0</v>
      </c>
      <c r="J175" s="134">
        <f>(Eingabe_Daten!$G175*Emissionsfaktoren!$J175)/1000</f>
        <v>0</v>
      </c>
    </row>
    <row r="176" spans="2:10" ht="15" customHeight="1" x14ac:dyDescent="0.25">
      <c r="B176" s="184"/>
      <c r="C176" s="181"/>
      <c r="D176" s="181"/>
      <c r="E176" s="26" t="s">
        <v>195</v>
      </c>
      <c r="F176" s="25" t="s">
        <v>242</v>
      </c>
      <c r="G176" s="132">
        <f>(Eingabe_Daten!G176*Emissionsfaktoren!$G176)/1000</f>
        <v>0</v>
      </c>
      <c r="H176" s="133">
        <f>(Eingabe_Daten!$G176*Emissionsfaktoren!$H176)/1000</f>
        <v>0</v>
      </c>
      <c r="I176" s="133">
        <f>(Eingabe_Daten!$G176*Emissionsfaktoren!$I176)/1000</f>
        <v>0</v>
      </c>
      <c r="J176" s="134">
        <f>(Eingabe_Daten!$G176*Emissionsfaktoren!$J176)/1000</f>
        <v>0</v>
      </c>
    </row>
    <row r="177" spans="2:10" ht="15" customHeight="1" x14ac:dyDescent="0.25">
      <c r="B177" s="184"/>
      <c r="C177" s="181"/>
      <c r="D177" s="181"/>
      <c r="E177" s="26" t="s">
        <v>196</v>
      </c>
      <c r="F177" s="25" t="s">
        <v>242</v>
      </c>
      <c r="G177" s="132">
        <f>(Eingabe_Daten!G177*Emissionsfaktoren!$G177)/1000</f>
        <v>0</v>
      </c>
      <c r="H177" s="133">
        <f>(Eingabe_Daten!$G177*Emissionsfaktoren!$H177)/1000</f>
        <v>0</v>
      </c>
      <c r="I177" s="133">
        <f>(Eingabe_Daten!$G177*Emissionsfaktoren!$I177)/1000</f>
        <v>0</v>
      </c>
      <c r="J177" s="134">
        <f>(Eingabe_Daten!$G177*Emissionsfaktoren!$J177)/1000</f>
        <v>0</v>
      </c>
    </row>
    <row r="178" spans="2:10" ht="15" customHeight="1" x14ac:dyDescent="0.25">
      <c r="B178" s="184"/>
      <c r="C178" s="181"/>
      <c r="D178" s="181"/>
      <c r="E178" s="26" t="s">
        <v>197</v>
      </c>
      <c r="F178" s="25" t="s">
        <v>242</v>
      </c>
      <c r="G178" s="132">
        <f>(Eingabe_Daten!G178*Emissionsfaktoren!$G178)/1000</f>
        <v>0</v>
      </c>
      <c r="H178" s="133">
        <f>(Eingabe_Daten!$G178*Emissionsfaktoren!$H178)/1000</f>
        <v>0</v>
      </c>
      <c r="I178" s="133">
        <f>(Eingabe_Daten!$G178*Emissionsfaktoren!$I178)/1000</f>
        <v>0</v>
      </c>
      <c r="J178" s="134">
        <f>(Eingabe_Daten!$G178*Emissionsfaktoren!$J178)/1000</f>
        <v>0</v>
      </c>
    </row>
    <row r="179" spans="2:10" ht="15" customHeight="1" x14ac:dyDescent="0.25">
      <c r="B179" s="184"/>
      <c r="C179" s="181"/>
      <c r="D179" s="181"/>
      <c r="E179" s="26" t="s">
        <v>198</v>
      </c>
      <c r="F179" s="25" t="s">
        <v>242</v>
      </c>
      <c r="G179" s="132">
        <f>(Eingabe_Daten!G179*Emissionsfaktoren!$G179)/1000</f>
        <v>0</v>
      </c>
      <c r="H179" s="133">
        <f>(Eingabe_Daten!$G179*Emissionsfaktoren!$H179)/1000</f>
        <v>0</v>
      </c>
      <c r="I179" s="133">
        <f>(Eingabe_Daten!$G179*Emissionsfaktoren!$I179)/1000</f>
        <v>0</v>
      </c>
      <c r="J179" s="134">
        <f>(Eingabe_Daten!$G179*Emissionsfaktoren!$J179)/1000</f>
        <v>0</v>
      </c>
    </row>
    <row r="180" spans="2:10" ht="15" customHeight="1" x14ac:dyDescent="0.25">
      <c r="B180" s="184"/>
      <c r="C180" s="181"/>
      <c r="D180" s="181"/>
      <c r="E180" s="26" t="s">
        <v>199</v>
      </c>
      <c r="F180" s="25" t="s">
        <v>242</v>
      </c>
      <c r="G180" s="132">
        <f>(Eingabe_Daten!G180*Emissionsfaktoren!$G180)/1000</f>
        <v>0</v>
      </c>
      <c r="H180" s="133">
        <f>(Eingabe_Daten!$G180*Emissionsfaktoren!$H180)/1000</f>
        <v>0</v>
      </c>
      <c r="I180" s="133">
        <f>(Eingabe_Daten!$G180*Emissionsfaktoren!$I180)/1000</f>
        <v>0</v>
      </c>
      <c r="J180" s="134">
        <f>(Eingabe_Daten!$G180*Emissionsfaktoren!$J180)/1000</f>
        <v>0</v>
      </c>
    </row>
    <row r="181" spans="2:10" ht="15" customHeight="1" x14ac:dyDescent="0.25">
      <c r="B181" s="184"/>
      <c r="C181" s="181"/>
      <c r="D181" s="181"/>
      <c r="E181" s="26" t="s">
        <v>200</v>
      </c>
      <c r="F181" s="25" t="s">
        <v>242</v>
      </c>
      <c r="G181" s="132">
        <f>(Eingabe_Daten!G181*Emissionsfaktoren!$G181)/1000</f>
        <v>0</v>
      </c>
      <c r="H181" s="133">
        <f>(Eingabe_Daten!$G181*Emissionsfaktoren!$H181)/1000</f>
        <v>0</v>
      </c>
      <c r="I181" s="133">
        <f>(Eingabe_Daten!$G181*Emissionsfaktoren!$I181)/1000</f>
        <v>0</v>
      </c>
      <c r="J181" s="134">
        <f>(Eingabe_Daten!$G181*Emissionsfaktoren!$J181)/1000</f>
        <v>0</v>
      </c>
    </row>
    <row r="182" spans="2:10" ht="24" customHeight="1" x14ac:dyDescent="0.25">
      <c r="B182" s="35" t="s">
        <v>270</v>
      </c>
      <c r="C182" s="5"/>
      <c r="D182" s="5"/>
      <c r="E182" s="6"/>
      <c r="F182" s="6"/>
      <c r="G182" s="6"/>
      <c r="H182" s="6"/>
      <c r="I182" s="6"/>
      <c r="J182" s="6"/>
    </row>
    <row r="183" spans="2:10" ht="15" customHeight="1" x14ac:dyDescent="0.25">
      <c r="B183" s="217" t="s">
        <v>299</v>
      </c>
      <c r="C183" s="215" t="s">
        <v>38</v>
      </c>
      <c r="D183" s="215" t="s">
        <v>39</v>
      </c>
      <c r="E183" s="212" t="s">
        <v>40</v>
      </c>
      <c r="F183" s="119" t="s">
        <v>62</v>
      </c>
      <c r="G183" s="132">
        <f>(Eingabe_Zusatzmodul_Mensa!$G3*Emissionsfaktoren!G183)/1000</f>
        <v>0</v>
      </c>
      <c r="H183" s="133">
        <f>(Eingabe_Zusatzmodul_Mensa!$G3*Emissionsfaktoren!H183)/1000</f>
        <v>0</v>
      </c>
      <c r="I183" s="133">
        <f>(Eingabe_Zusatzmodul_Mensa!$G3*Emissionsfaktoren!I183)/1000</f>
        <v>0</v>
      </c>
      <c r="J183" s="134">
        <f>(Eingabe_Zusatzmodul_Mensa!$G3*Emissionsfaktoren!J183)/1000</f>
        <v>0</v>
      </c>
    </row>
    <row r="184" spans="2:10" ht="15" customHeight="1" x14ac:dyDescent="0.25">
      <c r="B184" s="217"/>
      <c r="C184" s="215"/>
      <c r="D184" s="215"/>
      <c r="E184" s="212"/>
      <c r="F184" s="119" t="s">
        <v>42</v>
      </c>
      <c r="G184" s="132">
        <f>(Eingabe_Zusatzmodul_Mensa!$G4*Emissionsfaktoren!G184)/1000</f>
        <v>0</v>
      </c>
      <c r="H184" s="133">
        <f>(Eingabe_Zusatzmodul_Mensa!$G4*Emissionsfaktoren!H184)/1000</f>
        <v>0</v>
      </c>
      <c r="I184" s="133">
        <f>(Eingabe_Zusatzmodul_Mensa!$G4*Emissionsfaktoren!I184)/1000</f>
        <v>0</v>
      </c>
      <c r="J184" s="134">
        <f>(Eingabe_Zusatzmodul_Mensa!$G4*Emissionsfaktoren!J184)/1000</f>
        <v>0</v>
      </c>
    </row>
    <row r="185" spans="2:10" ht="15" customHeight="1" x14ac:dyDescent="0.25">
      <c r="B185" s="217"/>
      <c r="C185" s="215"/>
      <c r="D185" s="215"/>
      <c r="E185" s="213" t="s">
        <v>43</v>
      </c>
      <c r="F185" s="119" t="s">
        <v>62</v>
      </c>
      <c r="G185" s="132">
        <f>(Eingabe_Zusatzmodul_Mensa!$G5*Emissionsfaktoren!G185)/1000</f>
        <v>0</v>
      </c>
      <c r="H185" s="133">
        <f>(Eingabe_Zusatzmodul_Mensa!$G5*Emissionsfaktoren!H185)/1000</f>
        <v>0</v>
      </c>
      <c r="I185" s="133">
        <f>(Eingabe_Zusatzmodul_Mensa!$G5*Emissionsfaktoren!I185)/1000</f>
        <v>0</v>
      </c>
      <c r="J185" s="134">
        <f>(Eingabe_Zusatzmodul_Mensa!$G5*Emissionsfaktoren!J185)/1000</f>
        <v>0</v>
      </c>
    </row>
    <row r="186" spans="2:10" ht="15" customHeight="1" x14ac:dyDescent="0.25">
      <c r="B186" s="217"/>
      <c r="C186" s="215"/>
      <c r="D186" s="215"/>
      <c r="E186" s="213"/>
      <c r="F186" s="119" t="s">
        <v>42</v>
      </c>
      <c r="G186" s="132">
        <f>(Eingabe_Zusatzmodul_Mensa!$G6*Emissionsfaktoren!G186)/1000</f>
        <v>0</v>
      </c>
      <c r="H186" s="133">
        <f>(Eingabe_Zusatzmodul_Mensa!$G6*Emissionsfaktoren!H186)/1000</f>
        <v>0</v>
      </c>
      <c r="I186" s="133">
        <f>(Eingabe_Zusatzmodul_Mensa!$G6*Emissionsfaktoren!I186)/1000</f>
        <v>0</v>
      </c>
      <c r="J186" s="134">
        <f>(Eingabe_Zusatzmodul_Mensa!$G6*Emissionsfaktoren!J186)/1000</f>
        <v>0</v>
      </c>
    </row>
    <row r="187" spans="2:10" ht="15" customHeight="1" x14ac:dyDescent="0.25">
      <c r="B187" s="217"/>
      <c r="C187" s="215" t="s">
        <v>45</v>
      </c>
      <c r="D187" s="215" t="s">
        <v>46</v>
      </c>
      <c r="E187" s="216"/>
      <c r="F187" s="119" t="s">
        <v>47</v>
      </c>
      <c r="G187" s="132">
        <f>(Eingabe_Zusatzmodul_Mensa!$G7*Emissionsfaktoren!G187)/1000</f>
        <v>0</v>
      </c>
      <c r="H187" s="133">
        <f>(Eingabe_Zusatzmodul_Mensa!$G7*Emissionsfaktoren!H187)/1000</f>
        <v>0</v>
      </c>
      <c r="I187" s="133">
        <f>(Eingabe_Zusatzmodul_Mensa!$G7*Emissionsfaktoren!I187)/1000</f>
        <v>0</v>
      </c>
      <c r="J187" s="134">
        <f>(Eingabe_Zusatzmodul_Mensa!$G7*Emissionsfaktoren!J187)/1000</f>
        <v>0</v>
      </c>
    </row>
    <row r="188" spans="2:10" ht="15" customHeight="1" x14ac:dyDescent="0.25">
      <c r="B188" s="217"/>
      <c r="C188" s="215"/>
      <c r="D188" s="215"/>
      <c r="E188" s="216"/>
      <c r="F188" s="119" t="s">
        <v>48</v>
      </c>
      <c r="G188" s="132">
        <f>(Eingabe_Zusatzmodul_Mensa!$G8*Emissionsfaktoren!G188)/1000</f>
        <v>0</v>
      </c>
      <c r="H188" s="133">
        <f>(Eingabe_Zusatzmodul_Mensa!$G8*Emissionsfaktoren!H188)/1000</f>
        <v>0</v>
      </c>
      <c r="I188" s="133">
        <f>(Eingabe_Zusatzmodul_Mensa!$G8*Emissionsfaktoren!I188)/1000</f>
        <v>0</v>
      </c>
      <c r="J188" s="134">
        <f>(Eingabe_Zusatzmodul_Mensa!$G8*Emissionsfaktoren!J188)/1000</f>
        <v>0</v>
      </c>
    </row>
    <row r="189" spans="2:10" ht="15" customHeight="1" x14ac:dyDescent="0.25">
      <c r="B189" s="217"/>
      <c r="C189" s="215"/>
      <c r="D189" s="215"/>
      <c r="E189" s="216"/>
      <c r="F189" s="119" t="s">
        <v>49</v>
      </c>
      <c r="G189" s="132">
        <f>(Eingabe_Zusatzmodul_Mensa!$G9*Emissionsfaktoren!G189)/1000</f>
        <v>0</v>
      </c>
      <c r="H189" s="133">
        <f>(Eingabe_Zusatzmodul_Mensa!$G9*Emissionsfaktoren!H189)/1000</f>
        <v>0</v>
      </c>
      <c r="I189" s="133">
        <f>(Eingabe_Zusatzmodul_Mensa!$G9*Emissionsfaktoren!I189)/1000</f>
        <v>0</v>
      </c>
      <c r="J189" s="134">
        <f>(Eingabe_Zusatzmodul_Mensa!$G9*Emissionsfaktoren!J189)/1000</f>
        <v>0</v>
      </c>
    </row>
    <row r="190" spans="2:10" ht="15" customHeight="1" x14ac:dyDescent="0.25">
      <c r="B190" s="217"/>
      <c r="C190" s="215"/>
      <c r="D190" s="215" t="s">
        <v>50</v>
      </c>
      <c r="E190" s="218" t="s">
        <v>51</v>
      </c>
      <c r="F190" s="119" t="s">
        <v>41</v>
      </c>
      <c r="G190" s="132">
        <f>(Eingabe_Zusatzmodul_Mensa!$G10*Emissionsfaktoren!G190)/1000</f>
        <v>0</v>
      </c>
      <c r="H190" s="133">
        <f>(Eingabe_Zusatzmodul_Mensa!$G10*Emissionsfaktoren!H190)/1000</f>
        <v>0</v>
      </c>
      <c r="I190" s="133">
        <f>(Eingabe_Zusatzmodul_Mensa!$G10*Emissionsfaktoren!I190)/1000</f>
        <v>0</v>
      </c>
      <c r="J190" s="134">
        <f>(Eingabe_Zusatzmodul_Mensa!$G10*Emissionsfaktoren!J190)/1000</f>
        <v>0</v>
      </c>
    </row>
    <row r="191" spans="2:10" ht="15" customHeight="1" x14ac:dyDescent="0.25">
      <c r="B191" s="217"/>
      <c r="C191" s="215"/>
      <c r="D191" s="215"/>
      <c r="E191" s="218"/>
      <c r="F191" s="119" t="s">
        <v>224</v>
      </c>
      <c r="G191" s="132">
        <f>(Eingabe_Zusatzmodul_Mensa!$G11*Emissionsfaktoren!G191)/1000</f>
        <v>0</v>
      </c>
      <c r="H191" s="133">
        <f>(Eingabe_Zusatzmodul_Mensa!$G11*Emissionsfaktoren!H191)/1000</f>
        <v>0</v>
      </c>
      <c r="I191" s="133">
        <f>(Eingabe_Zusatzmodul_Mensa!$G11*Emissionsfaktoren!I191)/1000</f>
        <v>0</v>
      </c>
      <c r="J191" s="134">
        <f>(Eingabe_Zusatzmodul_Mensa!$G11*Emissionsfaktoren!J191)/1000</f>
        <v>0</v>
      </c>
    </row>
    <row r="192" spans="2:10" ht="15" customHeight="1" x14ac:dyDescent="0.25">
      <c r="B192" s="217"/>
      <c r="C192" s="215"/>
      <c r="D192" s="215"/>
      <c r="E192" s="218" t="s">
        <v>53</v>
      </c>
      <c r="F192" s="119" t="s">
        <v>41</v>
      </c>
      <c r="G192" s="132">
        <f>(Eingabe_Zusatzmodul_Mensa!$G12*Emissionsfaktoren!G192)/1000</f>
        <v>0</v>
      </c>
      <c r="H192" s="133">
        <f>(Eingabe_Zusatzmodul_Mensa!$G12*Emissionsfaktoren!H192)/1000</f>
        <v>0</v>
      </c>
      <c r="I192" s="133">
        <f>(Eingabe_Zusatzmodul_Mensa!$G12*Emissionsfaktoren!I192)/1000</f>
        <v>0</v>
      </c>
      <c r="J192" s="134">
        <f>(Eingabe_Zusatzmodul_Mensa!$G12*Emissionsfaktoren!J192)/1000</f>
        <v>0</v>
      </c>
    </row>
    <row r="193" spans="2:10" ht="15" customHeight="1" x14ac:dyDescent="0.25">
      <c r="B193" s="217"/>
      <c r="C193" s="215"/>
      <c r="D193" s="215"/>
      <c r="E193" s="218"/>
      <c r="F193" s="119" t="s">
        <v>224</v>
      </c>
      <c r="G193" s="132">
        <f>(Eingabe_Zusatzmodul_Mensa!$G13*Emissionsfaktoren!G193)/1000</f>
        <v>0</v>
      </c>
      <c r="H193" s="133">
        <f>(Eingabe_Zusatzmodul_Mensa!$G13*Emissionsfaktoren!H193)/1000</f>
        <v>0</v>
      </c>
      <c r="I193" s="133">
        <f>(Eingabe_Zusatzmodul_Mensa!$G13*Emissionsfaktoren!I193)/1000</f>
        <v>0</v>
      </c>
      <c r="J193" s="134">
        <f>(Eingabe_Zusatzmodul_Mensa!$G13*Emissionsfaktoren!J193)/1000</f>
        <v>0</v>
      </c>
    </row>
    <row r="194" spans="2:10" ht="15" customHeight="1" x14ac:dyDescent="0.25">
      <c r="B194" s="217"/>
      <c r="C194" s="215"/>
      <c r="D194" s="215" t="s">
        <v>54</v>
      </c>
      <c r="E194" s="216"/>
      <c r="F194" s="119" t="s">
        <v>41</v>
      </c>
      <c r="G194" s="132">
        <f>(Eingabe_Zusatzmodul_Mensa!$G14*Emissionsfaktoren!G194)/1000</f>
        <v>0</v>
      </c>
      <c r="H194" s="133">
        <f>(Eingabe_Zusatzmodul_Mensa!$G14*Emissionsfaktoren!H194)/1000</f>
        <v>0</v>
      </c>
      <c r="I194" s="133">
        <f>(Eingabe_Zusatzmodul_Mensa!$G14*Emissionsfaktoren!I194)/1000</f>
        <v>0</v>
      </c>
      <c r="J194" s="134">
        <f>(Eingabe_Zusatzmodul_Mensa!$G14*Emissionsfaktoren!J194)/1000</f>
        <v>0</v>
      </c>
    </row>
    <row r="195" spans="2:10" ht="15" customHeight="1" x14ac:dyDescent="0.25">
      <c r="B195" s="217"/>
      <c r="C195" s="215"/>
      <c r="D195" s="215"/>
      <c r="E195" s="216"/>
      <c r="F195" s="119" t="s">
        <v>55</v>
      </c>
      <c r="G195" s="132">
        <f>(Eingabe_Zusatzmodul_Mensa!$G15*Emissionsfaktoren!G195)/1000</f>
        <v>0</v>
      </c>
      <c r="H195" s="133">
        <f>(Eingabe_Zusatzmodul_Mensa!$G15*Emissionsfaktoren!H195)/1000</f>
        <v>0</v>
      </c>
      <c r="I195" s="133">
        <f>(Eingabe_Zusatzmodul_Mensa!$G15*Emissionsfaktoren!I195)/1000</f>
        <v>0</v>
      </c>
      <c r="J195" s="134">
        <f>(Eingabe_Zusatzmodul_Mensa!$G15*Emissionsfaktoren!J195)/1000</f>
        <v>0</v>
      </c>
    </row>
    <row r="196" spans="2:10" ht="15" customHeight="1" x14ac:dyDescent="0.25">
      <c r="B196" s="217"/>
      <c r="C196" s="215" t="s">
        <v>59</v>
      </c>
      <c r="D196" s="210" t="s">
        <v>60</v>
      </c>
      <c r="E196" s="211" t="s">
        <v>61</v>
      </c>
      <c r="F196" s="119" t="s">
        <v>62</v>
      </c>
      <c r="G196" s="132">
        <f>(Eingabe_Zusatzmodul_Mensa!$G16*Emissionsfaktoren!G196)/1000</f>
        <v>0</v>
      </c>
      <c r="H196" s="133">
        <f>(Eingabe_Zusatzmodul_Mensa!$G16*Emissionsfaktoren!H196)/1000</f>
        <v>0</v>
      </c>
      <c r="I196" s="133">
        <f>(Eingabe_Zusatzmodul_Mensa!$G16*Emissionsfaktoren!I196)/1000</f>
        <v>0</v>
      </c>
      <c r="J196" s="134">
        <f>(Eingabe_Zusatzmodul_Mensa!$G16*Emissionsfaktoren!J196)/1000</f>
        <v>0</v>
      </c>
    </row>
    <row r="197" spans="2:10" ht="15" customHeight="1" x14ac:dyDescent="0.25">
      <c r="B197" s="217"/>
      <c r="C197" s="215"/>
      <c r="D197" s="210"/>
      <c r="E197" s="211"/>
      <c r="F197" s="119" t="s">
        <v>42</v>
      </c>
      <c r="G197" s="132">
        <f>(Eingabe_Zusatzmodul_Mensa!$G17*Emissionsfaktoren!G197)/1000</f>
        <v>0</v>
      </c>
      <c r="H197" s="133">
        <f>(Eingabe_Zusatzmodul_Mensa!$G17*Emissionsfaktoren!H197)/1000</f>
        <v>0</v>
      </c>
      <c r="I197" s="133">
        <f>(Eingabe_Zusatzmodul_Mensa!$G17*Emissionsfaktoren!I197)/1000</f>
        <v>0</v>
      </c>
      <c r="J197" s="134">
        <f>(Eingabe_Zusatzmodul_Mensa!$G17*Emissionsfaktoren!J197)/1000</f>
        <v>0</v>
      </c>
    </row>
    <row r="198" spans="2:10" ht="15" customHeight="1" x14ac:dyDescent="0.25">
      <c r="B198" s="217"/>
      <c r="C198" s="215"/>
      <c r="D198" s="210" t="s">
        <v>63</v>
      </c>
      <c r="E198" s="211" t="s">
        <v>64</v>
      </c>
      <c r="F198" s="119" t="s">
        <v>62</v>
      </c>
      <c r="G198" s="132">
        <f>(Eingabe_Zusatzmodul_Mensa!$G18*Emissionsfaktoren!G198)/1000</f>
        <v>0</v>
      </c>
      <c r="H198" s="133">
        <f>(Eingabe_Zusatzmodul_Mensa!$G18*Emissionsfaktoren!H198)/1000</f>
        <v>0</v>
      </c>
      <c r="I198" s="133">
        <f>(Eingabe_Zusatzmodul_Mensa!$G18*Emissionsfaktoren!I198)/1000</f>
        <v>0</v>
      </c>
      <c r="J198" s="134">
        <f>(Eingabe_Zusatzmodul_Mensa!$G18*Emissionsfaktoren!J198)/1000</f>
        <v>0</v>
      </c>
    </row>
    <row r="199" spans="2:10" ht="15" customHeight="1" x14ac:dyDescent="0.25">
      <c r="B199" s="217"/>
      <c r="C199" s="215"/>
      <c r="D199" s="210"/>
      <c r="E199" s="211"/>
      <c r="F199" s="119" t="s">
        <v>42</v>
      </c>
      <c r="G199" s="132">
        <f>(Eingabe_Zusatzmodul_Mensa!$G19*Emissionsfaktoren!G199)/1000</f>
        <v>0</v>
      </c>
      <c r="H199" s="133">
        <f>(Eingabe_Zusatzmodul_Mensa!$G19*Emissionsfaktoren!H199)/1000</f>
        <v>0</v>
      </c>
      <c r="I199" s="133">
        <f>(Eingabe_Zusatzmodul_Mensa!$G19*Emissionsfaktoren!I199)/1000</f>
        <v>0</v>
      </c>
      <c r="J199" s="134">
        <f>(Eingabe_Zusatzmodul_Mensa!$G19*Emissionsfaktoren!J199)/1000</f>
        <v>0</v>
      </c>
    </row>
    <row r="200" spans="2:10" ht="15" customHeight="1" x14ac:dyDescent="0.25">
      <c r="B200" s="217"/>
      <c r="C200" s="215"/>
      <c r="D200" s="210"/>
      <c r="E200" s="211" t="s">
        <v>65</v>
      </c>
      <c r="F200" s="119" t="s">
        <v>62</v>
      </c>
      <c r="G200" s="132">
        <f>(Eingabe_Zusatzmodul_Mensa!$G20*Emissionsfaktoren!G200)/1000</f>
        <v>0</v>
      </c>
      <c r="H200" s="133">
        <f>(Eingabe_Zusatzmodul_Mensa!$G20*Emissionsfaktoren!H200)/1000</f>
        <v>0</v>
      </c>
      <c r="I200" s="133">
        <f>(Eingabe_Zusatzmodul_Mensa!$G20*Emissionsfaktoren!I200)/1000</f>
        <v>0</v>
      </c>
      <c r="J200" s="134">
        <f>(Eingabe_Zusatzmodul_Mensa!$G20*Emissionsfaktoren!J200)/1000</f>
        <v>0</v>
      </c>
    </row>
    <row r="201" spans="2:10" ht="15" customHeight="1" x14ac:dyDescent="0.25">
      <c r="B201" s="217"/>
      <c r="C201" s="215"/>
      <c r="D201" s="210"/>
      <c r="E201" s="211"/>
      <c r="F201" s="119" t="s">
        <v>42</v>
      </c>
      <c r="G201" s="132">
        <f>(Eingabe_Zusatzmodul_Mensa!$G21*Emissionsfaktoren!G201)/1000</f>
        <v>0</v>
      </c>
      <c r="H201" s="133">
        <f>(Eingabe_Zusatzmodul_Mensa!$G21*Emissionsfaktoren!H201)/1000</f>
        <v>0</v>
      </c>
      <c r="I201" s="133">
        <f>(Eingabe_Zusatzmodul_Mensa!$G21*Emissionsfaktoren!I201)/1000</f>
        <v>0</v>
      </c>
      <c r="J201" s="134">
        <f>(Eingabe_Zusatzmodul_Mensa!$G21*Emissionsfaktoren!J201)/1000</f>
        <v>0</v>
      </c>
    </row>
    <row r="202" spans="2:10" ht="15" customHeight="1" x14ac:dyDescent="0.25">
      <c r="B202" s="217"/>
      <c r="C202" s="215"/>
      <c r="D202" s="210" t="s">
        <v>66</v>
      </c>
      <c r="E202" s="211" t="s">
        <v>67</v>
      </c>
      <c r="F202" s="119" t="s">
        <v>62</v>
      </c>
      <c r="G202" s="132">
        <f>(Eingabe_Zusatzmodul_Mensa!$G22*Emissionsfaktoren!G202)/1000</f>
        <v>0</v>
      </c>
      <c r="H202" s="133">
        <f>(Eingabe_Zusatzmodul_Mensa!$G22*Emissionsfaktoren!H202)/1000</f>
        <v>0</v>
      </c>
      <c r="I202" s="133">
        <f>(Eingabe_Zusatzmodul_Mensa!$G22*Emissionsfaktoren!I202)/1000</f>
        <v>0</v>
      </c>
      <c r="J202" s="134">
        <f>(Eingabe_Zusatzmodul_Mensa!$G22*Emissionsfaktoren!J202)/1000</f>
        <v>0</v>
      </c>
    </row>
    <row r="203" spans="2:10" ht="15" customHeight="1" x14ac:dyDescent="0.25">
      <c r="B203" s="217"/>
      <c r="C203" s="215"/>
      <c r="D203" s="210"/>
      <c r="E203" s="211"/>
      <c r="F203" s="119" t="s">
        <v>42</v>
      </c>
      <c r="G203" s="132">
        <f>(Eingabe_Zusatzmodul_Mensa!$G23*Emissionsfaktoren!G203)/1000</f>
        <v>0</v>
      </c>
      <c r="H203" s="133">
        <f>(Eingabe_Zusatzmodul_Mensa!$G23*Emissionsfaktoren!H203)/1000</f>
        <v>0</v>
      </c>
      <c r="I203" s="133">
        <f>(Eingabe_Zusatzmodul_Mensa!$G23*Emissionsfaktoren!I203)/1000</f>
        <v>0</v>
      </c>
      <c r="J203" s="134">
        <f>(Eingabe_Zusatzmodul_Mensa!$G23*Emissionsfaktoren!J203)/1000</f>
        <v>0</v>
      </c>
    </row>
    <row r="204" spans="2:10" ht="15" customHeight="1" x14ac:dyDescent="0.25">
      <c r="B204" s="217"/>
      <c r="C204" s="215"/>
      <c r="D204" s="210" t="s">
        <v>70</v>
      </c>
      <c r="E204" s="211" t="s">
        <v>71</v>
      </c>
      <c r="F204" s="119" t="s">
        <v>62</v>
      </c>
      <c r="G204" s="132">
        <f>(Eingabe_Zusatzmodul_Mensa!$G24*Emissionsfaktoren!G204)/1000</f>
        <v>0</v>
      </c>
      <c r="H204" s="133">
        <f>(Eingabe_Zusatzmodul_Mensa!$G24*Emissionsfaktoren!H204)/1000</f>
        <v>0</v>
      </c>
      <c r="I204" s="133">
        <f>(Eingabe_Zusatzmodul_Mensa!$G24*Emissionsfaktoren!I204)/1000</f>
        <v>0</v>
      </c>
      <c r="J204" s="134">
        <f>(Eingabe_Zusatzmodul_Mensa!$G24*Emissionsfaktoren!J204)/1000</f>
        <v>0</v>
      </c>
    </row>
    <row r="205" spans="2:10" ht="15" customHeight="1" x14ac:dyDescent="0.25">
      <c r="B205" s="217"/>
      <c r="C205" s="215"/>
      <c r="D205" s="210"/>
      <c r="E205" s="211"/>
      <c r="F205" s="119" t="s">
        <v>42</v>
      </c>
      <c r="G205" s="132">
        <f>(Eingabe_Zusatzmodul_Mensa!$G25*Emissionsfaktoren!G205)/1000</f>
        <v>0</v>
      </c>
      <c r="H205" s="133">
        <f>(Eingabe_Zusatzmodul_Mensa!$G25*Emissionsfaktoren!H205)/1000</f>
        <v>0</v>
      </c>
      <c r="I205" s="133">
        <f>(Eingabe_Zusatzmodul_Mensa!$G25*Emissionsfaktoren!I205)/1000</f>
        <v>0</v>
      </c>
      <c r="J205" s="134">
        <f>(Eingabe_Zusatzmodul_Mensa!$G25*Emissionsfaktoren!J205)/1000</f>
        <v>0</v>
      </c>
    </row>
    <row r="206" spans="2:10" ht="15" customHeight="1" x14ac:dyDescent="0.25">
      <c r="B206" s="217"/>
      <c r="C206" s="215"/>
      <c r="D206" s="210" t="s">
        <v>72</v>
      </c>
      <c r="E206" s="211" t="s">
        <v>73</v>
      </c>
      <c r="F206" s="119" t="s">
        <v>62</v>
      </c>
      <c r="G206" s="132">
        <f>(Eingabe_Zusatzmodul_Mensa!$G26*Emissionsfaktoren!G206)/1000</f>
        <v>0</v>
      </c>
      <c r="H206" s="133">
        <f>(Eingabe_Zusatzmodul_Mensa!$G26*Emissionsfaktoren!H206)/1000</f>
        <v>0</v>
      </c>
      <c r="I206" s="133">
        <f>(Eingabe_Zusatzmodul_Mensa!$G26*Emissionsfaktoren!I206)/1000</f>
        <v>0</v>
      </c>
      <c r="J206" s="134">
        <f>(Eingabe_Zusatzmodul_Mensa!$G26*Emissionsfaktoren!J206)/1000</f>
        <v>0</v>
      </c>
    </row>
    <row r="207" spans="2:10" ht="15" customHeight="1" x14ac:dyDescent="0.25">
      <c r="B207" s="217"/>
      <c r="C207" s="215"/>
      <c r="D207" s="210"/>
      <c r="E207" s="211"/>
      <c r="F207" s="119" t="s">
        <v>42</v>
      </c>
      <c r="G207" s="132">
        <f>(Eingabe_Zusatzmodul_Mensa!$G27*Emissionsfaktoren!G207)/1000</f>
        <v>0</v>
      </c>
      <c r="H207" s="133">
        <f>(Eingabe_Zusatzmodul_Mensa!$G27*Emissionsfaktoren!H207)/1000</f>
        <v>0</v>
      </c>
      <c r="I207" s="133">
        <f>(Eingabe_Zusatzmodul_Mensa!$G27*Emissionsfaktoren!I207)/1000</f>
        <v>0</v>
      </c>
      <c r="J207" s="134">
        <f>(Eingabe_Zusatzmodul_Mensa!$G27*Emissionsfaktoren!J207)/1000</f>
        <v>0</v>
      </c>
    </row>
    <row r="208" spans="2:10" ht="15" customHeight="1" x14ac:dyDescent="0.25">
      <c r="B208" s="217"/>
      <c r="C208" s="215"/>
      <c r="D208" s="210" t="s">
        <v>74</v>
      </c>
      <c r="E208" s="211" t="s">
        <v>75</v>
      </c>
      <c r="F208" s="119" t="s">
        <v>62</v>
      </c>
      <c r="G208" s="132">
        <f>(Eingabe_Zusatzmodul_Mensa!$G28*Emissionsfaktoren!G208)/1000</f>
        <v>0</v>
      </c>
      <c r="H208" s="133">
        <f>(Eingabe_Zusatzmodul_Mensa!$G28*Emissionsfaktoren!H208)/1000</f>
        <v>0</v>
      </c>
      <c r="I208" s="133">
        <f>(Eingabe_Zusatzmodul_Mensa!$G28*Emissionsfaktoren!I208)/1000</f>
        <v>0</v>
      </c>
      <c r="J208" s="134">
        <f>(Eingabe_Zusatzmodul_Mensa!$G28*Emissionsfaktoren!J208)/1000</f>
        <v>0</v>
      </c>
    </row>
    <row r="209" spans="2:10" ht="15" customHeight="1" x14ac:dyDescent="0.25">
      <c r="B209" s="217"/>
      <c r="C209" s="215"/>
      <c r="D209" s="210"/>
      <c r="E209" s="211"/>
      <c r="F209" s="119" t="s">
        <v>42</v>
      </c>
      <c r="G209" s="132">
        <f>(Eingabe_Zusatzmodul_Mensa!$G29*Emissionsfaktoren!G209)/1000</f>
        <v>0</v>
      </c>
      <c r="H209" s="133">
        <f>(Eingabe_Zusatzmodul_Mensa!$G29*Emissionsfaktoren!H209)/1000</f>
        <v>0</v>
      </c>
      <c r="I209" s="133">
        <f>(Eingabe_Zusatzmodul_Mensa!$G29*Emissionsfaktoren!I209)/1000</f>
        <v>0</v>
      </c>
      <c r="J209" s="134">
        <f>(Eingabe_Zusatzmodul_Mensa!$G29*Emissionsfaktoren!J209)/1000</f>
        <v>0</v>
      </c>
    </row>
    <row r="210" spans="2:10" ht="15" customHeight="1" x14ac:dyDescent="0.25">
      <c r="B210" s="217"/>
      <c r="C210" s="215"/>
      <c r="D210" s="210" t="s">
        <v>76</v>
      </c>
      <c r="E210" s="211" t="s">
        <v>77</v>
      </c>
      <c r="F210" s="119" t="s">
        <v>62</v>
      </c>
      <c r="G210" s="132">
        <f>(Eingabe_Zusatzmodul_Mensa!$G30*Emissionsfaktoren!G210)/1000</f>
        <v>0</v>
      </c>
      <c r="H210" s="133">
        <f>(Eingabe_Zusatzmodul_Mensa!$G30*Emissionsfaktoren!H210)/1000</f>
        <v>0</v>
      </c>
      <c r="I210" s="133">
        <f>(Eingabe_Zusatzmodul_Mensa!$G30*Emissionsfaktoren!I210)/1000</f>
        <v>0</v>
      </c>
      <c r="J210" s="134">
        <f>(Eingabe_Zusatzmodul_Mensa!$G30*Emissionsfaktoren!J210)/1000</f>
        <v>0</v>
      </c>
    </row>
    <row r="211" spans="2:10" ht="15" customHeight="1" x14ac:dyDescent="0.25">
      <c r="B211" s="217"/>
      <c r="C211" s="215"/>
      <c r="D211" s="210"/>
      <c r="E211" s="211"/>
      <c r="F211" s="119" t="s">
        <v>42</v>
      </c>
      <c r="G211" s="132">
        <f>(Eingabe_Zusatzmodul_Mensa!$G31*Emissionsfaktoren!G211)/1000</f>
        <v>0</v>
      </c>
      <c r="H211" s="133">
        <f>(Eingabe_Zusatzmodul_Mensa!$G31*Emissionsfaktoren!H211)/1000</f>
        <v>0</v>
      </c>
      <c r="I211" s="133">
        <f>(Eingabe_Zusatzmodul_Mensa!$G31*Emissionsfaktoren!I211)/1000</f>
        <v>0</v>
      </c>
      <c r="J211" s="134">
        <f>(Eingabe_Zusatzmodul_Mensa!$G31*Emissionsfaktoren!J211)/1000</f>
        <v>0</v>
      </c>
    </row>
    <row r="212" spans="2:10" ht="15" customHeight="1" x14ac:dyDescent="0.25">
      <c r="B212" s="217"/>
      <c r="C212" s="215"/>
      <c r="D212" s="210" t="s">
        <v>78</v>
      </c>
      <c r="E212" s="211" t="s">
        <v>79</v>
      </c>
      <c r="F212" s="119" t="s">
        <v>62</v>
      </c>
      <c r="G212" s="132">
        <f>(Eingabe_Zusatzmodul_Mensa!$G32*Emissionsfaktoren!G212)/1000</f>
        <v>0</v>
      </c>
      <c r="H212" s="133">
        <f>(Eingabe_Zusatzmodul_Mensa!$G32*Emissionsfaktoren!H212)/1000</f>
        <v>0</v>
      </c>
      <c r="I212" s="133">
        <f>(Eingabe_Zusatzmodul_Mensa!$G32*Emissionsfaktoren!I212)/1000</f>
        <v>0</v>
      </c>
      <c r="J212" s="134">
        <f>(Eingabe_Zusatzmodul_Mensa!$G32*Emissionsfaktoren!J212)/1000</f>
        <v>0</v>
      </c>
    </row>
    <row r="213" spans="2:10" ht="15" customHeight="1" x14ac:dyDescent="0.25">
      <c r="B213" s="217"/>
      <c r="C213" s="215"/>
      <c r="D213" s="210"/>
      <c r="E213" s="211"/>
      <c r="F213" s="119" t="s">
        <v>42</v>
      </c>
      <c r="G213" s="132">
        <f>(Eingabe_Zusatzmodul_Mensa!$G33*Emissionsfaktoren!G213)/1000</f>
        <v>0</v>
      </c>
      <c r="H213" s="133">
        <f>(Eingabe_Zusatzmodul_Mensa!$G33*Emissionsfaktoren!H213)/1000</f>
        <v>0</v>
      </c>
      <c r="I213" s="133">
        <f>(Eingabe_Zusatzmodul_Mensa!$G33*Emissionsfaktoren!I213)/1000</f>
        <v>0</v>
      </c>
      <c r="J213" s="134">
        <f>(Eingabe_Zusatzmodul_Mensa!$G33*Emissionsfaktoren!J213)/1000</f>
        <v>0</v>
      </c>
    </row>
    <row r="214" spans="2:10" ht="15" customHeight="1" x14ac:dyDescent="0.25">
      <c r="B214" s="217"/>
      <c r="C214" s="215"/>
      <c r="D214" s="210" t="s">
        <v>80</v>
      </c>
      <c r="E214" s="211" t="s">
        <v>81</v>
      </c>
      <c r="F214" s="119" t="s">
        <v>62</v>
      </c>
      <c r="G214" s="132">
        <f>(Eingabe_Zusatzmodul_Mensa!$G34*Emissionsfaktoren!G214)/1000</f>
        <v>0</v>
      </c>
      <c r="H214" s="133">
        <f>(Eingabe_Zusatzmodul_Mensa!$G34*Emissionsfaktoren!H214)/1000</f>
        <v>0</v>
      </c>
      <c r="I214" s="133">
        <f>(Eingabe_Zusatzmodul_Mensa!$G34*Emissionsfaktoren!I214)/1000</f>
        <v>0</v>
      </c>
      <c r="J214" s="134">
        <f>(Eingabe_Zusatzmodul_Mensa!$G34*Emissionsfaktoren!J214)/1000</f>
        <v>0</v>
      </c>
    </row>
    <row r="215" spans="2:10" x14ac:dyDescent="0.25">
      <c r="B215" s="217"/>
      <c r="C215" s="215"/>
      <c r="D215" s="210"/>
      <c r="E215" s="211"/>
      <c r="F215" s="119" t="s">
        <v>42</v>
      </c>
      <c r="G215" s="132">
        <f>(Eingabe_Zusatzmodul_Mensa!$G35*Emissionsfaktoren!G215)/1000</f>
        <v>0</v>
      </c>
      <c r="H215" s="133">
        <f>(Eingabe_Zusatzmodul_Mensa!$G35*Emissionsfaktoren!H215)/1000</f>
        <v>0</v>
      </c>
      <c r="I215" s="133">
        <f>(Eingabe_Zusatzmodul_Mensa!$G35*Emissionsfaktoren!I215)/1000</f>
        <v>0</v>
      </c>
      <c r="J215" s="134">
        <f>(Eingabe_Zusatzmodul_Mensa!$G35*Emissionsfaktoren!J215)/1000</f>
        <v>0</v>
      </c>
    </row>
    <row r="216" spans="2:10" ht="13.5" customHeight="1" x14ac:dyDescent="0.25">
      <c r="B216" s="217"/>
      <c r="C216" s="215"/>
      <c r="D216" s="210" t="s">
        <v>82</v>
      </c>
      <c r="E216" s="211" t="s">
        <v>83</v>
      </c>
      <c r="F216" s="119" t="s">
        <v>62</v>
      </c>
      <c r="G216" s="132">
        <f>(Eingabe_Zusatzmodul_Mensa!$G36*Emissionsfaktoren!G216)/1000</f>
        <v>0</v>
      </c>
      <c r="H216" s="133">
        <f>(Eingabe_Zusatzmodul_Mensa!$G36*Emissionsfaktoren!H216)/1000</f>
        <v>0</v>
      </c>
      <c r="I216" s="133">
        <f>(Eingabe_Zusatzmodul_Mensa!$G36*Emissionsfaktoren!I216)/1000</f>
        <v>0</v>
      </c>
      <c r="J216" s="134">
        <f>(Eingabe_Zusatzmodul_Mensa!$G36*Emissionsfaktoren!J216)/1000</f>
        <v>0</v>
      </c>
    </row>
    <row r="217" spans="2:10" x14ac:dyDescent="0.25">
      <c r="B217" s="217"/>
      <c r="C217" s="215"/>
      <c r="D217" s="210"/>
      <c r="E217" s="211"/>
      <c r="F217" s="119" t="s">
        <v>42</v>
      </c>
      <c r="G217" s="132">
        <f>(Eingabe_Zusatzmodul_Mensa!$G37*Emissionsfaktoren!G217)/1000</f>
        <v>0</v>
      </c>
      <c r="H217" s="133">
        <f>(Eingabe_Zusatzmodul_Mensa!$G37*Emissionsfaktoren!H217)/1000</f>
        <v>0</v>
      </c>
      <c r="I217" s="133">
        <f>(Eingabe_Zusatzmodul_Mensa!$G37*Emissionsfaktoren!I217)/1000</f>
        <v>0</v>
      </c>
      <c r="J217" s="134">
        <f>(Eingabe_Zusatzmodul_Mensa!$G37*Emissionsfaktoren!J217)/1000</f>
        <v>0</v>
      </c>
    </row>
    <row r="218" spans="2:10" ht="13.5" customHeight="1" x14ac:dyDescent="0.25">
      <c r="B218" s="217"/>
      <c r="C218" s="215"/>
      <c r="D218" s="210" t="s">
        <v>84</v>
      </c>
      <c r="E218" s="211" t="s">
        <v>85</v>
      </c>
      <c r="F218" s="119" t="s">
        <v>62</v>
      </c>
      <c r="G218" s="132">
        <f>(Eingabe_Zusatzmodul_Mensa!$G38*Emissionsfaktoren!G218)/1000</f>
        <v>0</v>
      </c>
      <c r="H218" s="133">
        <f>(Eingabe_Zusatzmodul_Mensa!$G38*Emissionsfaktoren!H218)/1000</f>
        <v>0</v>
      </c>
      <c r="I218" s="133">
        <f>(Eingabe_Zusatzmodul_Mensa!$G38*Emissionsfaktoren!I218)/1000</f>
        <v>0</v>
      </c>
      <c r="J218" s="134">
        <f>(Eingabe_Zusatzmodul_Mensa!$G38*Emissionsfaktoren!J218)/1000</f>
        <v>0</v>
      </c>
    </row>
    <row r="219" spans="2:10" x14ac:dyDescent="0.25">
      <c r="B219" s="217"/>
      <c r="C219" s="215"/>
      <c r="D219" s="210"/>
      <c r="E219" s="211"/>
      <c r="F219" s="119" t="s">
        <v>42</v>
      </c>
      <c r="G219" s="132">
        <f>(Eingabe_Zusatzmodul_Mensa!$G39*Emissionsfaktoren!G219)/1000</f>
        <v>0</v>
      </c>
      <c r="H219" s="133">
        <f>(Eingabe_Zusatzmodul_Mensa!$G39*Emissionsfaktoren!H219)/1000</f>
        <v>0</v>
      </c>
      <c r="I219" s="133">
        <f>(Eingabe_Zusatzmodul_Mensa!$G39*Emissionsfaktoren!I219)/1000</f>
        <v>0</v>
      </c>
      <c r="J219" s="134">
        <f>(Eingabe_Zusatzmodul_Mensa!$G39*Emissionsfaktoren!J219)/1000</f>
        <v>0</v>
      </c>
    </row>
    <row r="220" spans="2:10" ht="13.5" customHeight="1" x14ac:dyDescent="0.25">
      <c r="B220" s="217"/>
      <c r="C220" s="215"/>
      <c r="D220" s="210" t="s">
        <v>86</v>
      </c>
      <c r="E220" s="211" t="s">
        <v>87</v>
      </c>
      <c r="F220" s="119" t="s">
        <v>62</v>
      </c>
      <c r="G220" s="132">
        <f>(Eingabe_Zusatzmodul_Mensa!$G40*Emissionsfaktoren!G220)/1000</f>
        <v>0</v>
      </c>
      <c r="H220" s="133">
        <f>(Eingabe_Zusatzmodul_Mensa!$G40*Emissionsfaktoren!H220)/1000</f>
        <v>0</v>
      </c>
      <c r="I220" s="133">
        <f>(Eingabe_Zusatzmodul_Mensa!$G40*Emissionsfaktoren!I220)/1000</f>
        <v>0</v>
      </c>
      <c r="J220" s="134">
        <f>(Eingabe_Zusatzmodul_Mensa!$G40*Emissionsfaktoren!J220)/1000</f>
        <v>0</v>
      </c>
    </row>
    <row r="221" spans="2:10" x14ac:dyDescent="0.25">
      <c r="B221" s="217"/>
      <c r="C221" s="215"/>
      <c r="D221" s="210"/>
      <c r="E221" s="211"/>
      <c r="F221" s="119" t="s">
        <v>42</v>
      </c>
      <c r="G221" s="132">
        <f>(Eingabe_Zusatzmodul_Mensa!$G41*Emissionsfaktoren!G221)/1000</f>
        <v>0</v>
      </c>
      <c r="H221" s="133">
        <f>(Eingabe_Zusatzmodul_Mensa!$G41*Emissionsfaktoren!H221)/1000</f>
        <v>0</v>
      </c>
      <c r="I221" s="133">
        <f>(Eingabe_Zusatzmodul_Mensa!$G41*Emissionsfaktoren!I221)/1000</f>
        <v>0</v>
      </c>
      <c r="J221" s="134">
        <f>(Eingabe_Zusatzmodul_Mensa!$G41*Emissionsfaktoren!J221)/1000</f>
        <v>0</v>
      </c>
    </row>
    <row r="222" spans="2:10" ht="13.5" customHeight="1" x14ac:dyDescent="0.25">
      <c r="B222" s="217"/>
      <c r="C222" s="215"/>
      <c r="D222" s="210" t="s">
        <v>88</v>
      </c>
      <c r="E222" s="211" t="s">
        <v>89</v>
      </c>
      <c r="F222" s="119" t="s">
        <v>62</v>
      </c>
      <c r="G222" s="132">
        <f>(Eingabe_Zusatzmodul_Mensa!$G42*Emissionsfaktoren!G222)/1000</f>
        <v>0</v>
      </c>
      <c r="H222" s="133">
        <f>(Eingabe_Zusatzmodul_Mensa!$G42*Emissionsfaktoren!H222)/1000</f>
        <v>0</v>
      </c>
      <c r="I222" s="133">
        <f>(Eingabe_Zusatzmodul_Mensa!$G42*Emissionsfaktoren!I222)/1000</f>
        <v>0</v>
      </c>
      <c r="J222" s="134">
        <f>(Eingabe_Zusatzmodul_Mensa!$G42*Emissionsfaktoren!J222)/1000</f>
        <v>0</v>
      </c>
    </row>
    <row r="223" spans="2:10" x14ac:dyDescent="0.25">
      <c r="B223" s="217"/>
      <c r="C223" s="215"/>
      <c r="D223" s="210"/>
      <c r="E223" s="211"/>
      <c r="F223" s="119" t="s">
        <v>42</v>
      </c>
      <c r="G223" s="132">
        <f>(Eingabe_Zusatzmodul_Mensa!$G43*Emissionsfaktoren!G223)/1000</f>
        <v>0</v>
      </c>
      <c r="H223" s="133">
        <f>(Eingabe_Zusatzmodul_Mensa!$G43*Emissionsfaktoren!H223)/1000</f>
        <v>0</v>
      </c>
      <c r="I223" s="133">
        <f>(Eingabe_Zusatzmodul_Mensa!$G43*Emissionsfaktoren!I223)/1000</f>
        <v>0</v>
      </c>
      <c r="J223" s="134">
        <f>(Eingabe_Zusatzmodul_Mensa!$G43*Emissionsfaktoren!J223)/1000</f>
        <v>0</v>
      </c>
    </row>
    <row r="224" spans="2:10" ht="13.5" customHeight="1" x14ac:dyDescent="0.25">
      <c r="B224" s="217"/>
      <c r="C224" s="215"/>
      <c r="D224" s="210" t="s">
        <v>90</v>
      </c>
      <c r="E224" s="211" t="s">
        <v>91</v>
      </c>
      <c r="F224" s="119" t="s">
        <v>62</v>
      </c>
      <c r="G224" s="132">
        <f>(Eingabe_Zusatzmodul_Mensa!$G44*Emissionsfaktoren!G224)/1000</f>
        <v>0</v>
      </c>
      <c r="H224" s="133">
        <f>(Eingabe_Zusatzmodul_Mensa!$G44*Emissionsfaktoren!H224)/1000</f>
        <v>0</v>
      </c>
      <c r="I224" s="133">
        <f>(Eingabe_Zusatzmodul_Mensa!$G44*Emissionsfaktoren!I224)/1000</f>
        <v>0</v>
      </c>
      <c r="J224" s="134">
        <f>(Eingabe_Zusatzmodul_Mensa!$G44*Emissionsfaktoren!J224)/1000</f>
        <v>0</v>
      </c>
    </row>
    <row r="225" spans="2:10" ht="13.5" customHeight="1" x14ac:dyDescent="0.25">
      <c r="B225" s="217"/>
      <c r="C225" s="215"/>
      <c r="D225" s="210"/>
      <c r="E225" s="211"/>
      <c r="F225" s="119" t="s">
        <v>42</v>
      </c>
      <c r="G225" s="132">
        <f>(Eingabe_Zusatzmodul_Mensa!$G45*Emissionsfaktoren!G225)/1000</f>
        <v>0</v>
      </c>
      <c r="H225" s="133">
        <f>(Eingabe_Zusatzmodul_Mensa!$G45*Emissionsfaktoren!H225)/1000</f>
        <v>0</v>
      </c>
      <c r="I225" s="133">
        <f>(Eingabe_Zusatzmodul_Mensa!$G45*Emissionsfaktoren!I225)/1000</f>
        <v>0</v>
      </c>
      <c r="J225" s="134">
        <f>(Eingabe_Zusatzmodul_Mensa!$G45*Emissionsfaktoren!J225)/1000</f>
        <v>0</v>
      </c>
    </row>
    <row r="226" spans="2:10" ht="13.5" customHeight="1" x14ac:dyDescent="0.25">
      <c r="B226" s="217"/>
      <c r="C226" s="215"/>
      <c r="D226" s="210" t="s">
        <v>90</v>
      </c>
      <c r="E226" s="211" t="s">
        <v>92</v>
      </c>
      <c r="F226" s="119" t="s">
        <v>62</v>
      </c>
      <c r="G226" s="132">
        <f>(Eingabe_Zusatzmodul_Mensa!$G46*Emissionsfaktoren!G226)/1000</f>
        <v>0</v>
      </c>
      <c r="H226" s="133">
        <f>(Eingabe_Zusatzmodul_Mensa!$G46*Emissionsfaktoren!H226)/1000</f>
        <v>0</v>
      </c>
      <c r="I226" s="133">
        <f>(Eingabe_Zusatzmodul_Mensa!$G46*Emissionsfaktoren!I226)/1000</f>
        <v>0</v>
      </c>
      <c r="J226" s="134">
        <f>(Eingabe_Zusatzmodul_Mensa!$G46*Emissionsfaktoren!J226)/1000</f>
        <v>0</v>
      </c>
    </row>
    <row r="227" spans="2:10" ht="13.5" customHeight="1" x14ac:dyDescent="0.25">
      <c r="B227" s="217"/>
      <c r="C227" s="215"/>
      <c r="D227" s="210"/>
      <c r="E227" s="211"/>
      <c r="F227" s="119" t="s">
        <v>42</v>
      </c>
      <c r="G227" s="132">
        <f>(Eingabe_Zusatzmodul_Mensa!$G47*Emissionsfaktoren!G227)/1000</f>
        <v>0</v>
      </c>
      <c r="H227" s="133">
        <f>(Eingabe_Zusatzmodul_Mensa!$G47*Emissionsfaktoren!H227)/1000</f>
        <v>0</v>
      </c>
      <c r="I227" s="133">
        <f>(Eingabe_Zusatzmodul_Mensa!$G47*Emissionsfaktoren!I227)/1000</f>
        <v>0</v>
      </c>
      <c r="J227" s="134">
        <f>(Eingabe_Zusatzmodul_Mensa!$G47*Emissionsfaktoren!J227)/1000</f>
        <v>0</v>
      </c>
    </row>
    <row r="228" spans="2:10" ht="13.5" customHeight="1" x14ac:dyDescent="0.25">
      <c r="B228" s="217"/>
      <c r="C228" s="215"/>
      <c r="D228" s="210" t="s">
        <v>93</v>
      </c>
      <c r="E228" s="211" t="s">
        <v>94</v>
      </c>
      <c r="F228" s="119" t="s">
        <v>62</v>
      </c>
      <c r="G228" s="132">
        <f>(Eingabe_Zusatzmodul_Mensa!$G48*Emissionsfaktoren!G228)/1000</f>
        <v>0</v>
      </c>
      <c r="H228" s="133">
        <f>(Eingabe_Zusatzmodul_Mensa!$G48*Emissionsfaktoren!H228)/1000</f>
        <v>0</v>
      </c>
      <c r="I228" s="133">
        <f>(Eingabe_Zusatzmodul_Mensa!$G48*Emissionsfaktoren!I228)/1000</f>
        <v>0</v>
      </c>
      <c r="J228" s="134">
        <f>(Eingabe_Zusatzmodul_Mensa!$G48*Emissionsfaktoren!J228)/1000</f>
        <v>0</v>
      </c>
    </row>
    <row r="229" spans="2:10" ht="13.5" customHeight="1" x14ac:dyDescent="0.25">
      <c r="B229" s="217"/>
      <c r="C229" s="215"/>
      <c r="D229" s="210"/>
      <c r="E229" s="211"/>
      <c r="F229" s="119" t="s">
        <v>42</v>
      </c>
      <c r="G229" s="132">
        <f>(Eingabe_Zusatzmodul_Mensa!$G49*Emissionsfaktoren!G229)/1000</f>
        <v>0</v>
      </c>
      <c r="H229" s="133">
        <f>(Eingabe_Zusatzmodul_Mensa!$G49*Emissionsfaktoren!H229)/1000</f>
        <v>0</v>
      </c>
      <c r="I229" s="133">
        <f>(Eingabe_Zusatzmodul_Mensa!$G49*Emissionsfaktoren!I229)/1000</f>
        <v>0</v>
      </c>
      <c r="J229" s="134">
        <f>(Eingabe_Zusatzmodul_Mensa!$G49*Emissionsfaktoren!J229)/1000</f>
        <v>0</v>
      </c>
    </row>
    <row r="230" spans="2:10" ht="13.5" customHeight="1" x14ac:dyDescent="0.25">
      <c r="B230" s="217"/>
      <c r="C230" s="215"/>
      <c r="D230" s="210" t="s">
        <v>95</v>
      </c>
      <c r="E230" s="211" t="s">
        <v>96</v>
      </c>
      <c r="F230" s="119" t="s">
        <v>62</v>
      </c>
      <c r="G230" s="132">
        <f>(Eingabe_Zusatzmodul_Mensa!$G50*Emissionsfaktoren!G230)/1000</f>
        <v>0</v>
      </c>
      <c r="H230" s="133">
        <f>(Eingabe_Zusatzmodul_Mensa!$G50*Emissionsfaktoren!H230)/1000</f>
        <v>0</v>
      </c>
      <c r="I230" s="133">
        <f>(Eingabe_Zusatzmodul_Mensa!$G50*Emissionsfaktoren!I230)/1000</f>
        <v>0</v>
      </c>
      <c r="J230" s="134">
        <f>(Eingabe_Zusatzmodul_Mensa!$G50*Emissionsfaktoren!J230)/1000</f>
        <v>0</v>
      </c>
    </row>
    <row r="231" spans="2:10" ht="13.5" customHeight="1" x14ac:dyDescent="0.25">
      <c r="B231" s="217"/>
      <c r="C231" s="215"/>
      <c r="D231" s="210"/>
      <c r="E231" s="211"/>
      <c r="F231" s="119" t="s">
        <v>42</v>
      </c>
      <c r="G231" s="132">
        <f>(Eingabe_Zusatzmodul_Mensa!$G51*Emissionsfaktoren!G231)/1000</f>
        <v>0</v>
      </c>
      <c r="H231" s="133">
        <f>(Eingabe_Zusatzmodul_Mensa!$G51*Emissionsfaktoren!H231)/1000</f>
        <v>0</v>
      </c>
      <c r="I231" s="133">
        <f>(Eingabe_Zusatzmodul_Mensa!$G51*Emissionsfaktoren!I231)/1000</f>
        <v>0</v>
      </c>
      <c r="J231" s="134">
        <f>(Eingabe_Zusatzmodul_Mensa!$G51*Emissionsfaktoren!J231)/1000</f>
        <v>0</v>
      </c>
    </row>
    <row r="232" spans="2:10" ht="13.5" customHeight="1" x14ac:dyDescent="0.25">
      <c r="B232" s="217"/>
      <c r="C232" s="215"/>
      <c r="D232" s="210" t="s">
        <v>97</v>
      </c>
      <c r="E232" s="211" t="s">
        <v>98</v>
      </c>
      <c r="F232" s="119" t="s">
        <v>62</v>
      </c>
      <c r="G232" s="132">
        <f>(Eingabe_Zusatzmodul_Mensa!$G52*Emissionsfaktoren!G232)/1000</f>
        <v>0</v>
      </c>
      <c r="H232" s="133">
        <f>(Eingabe_Zusatzmodul_Mensa!$G52*Emissionsfaktoren!H232)/1000</f>
        <v>0</v>
      </c>
      <c r="I232" s="133">
        <f>(Eingabe_Zusatzmodul_Mensa!$G52*Emissionsfaktoren!I232)/1000</f>
        <v>0</v>
      </c>
      <c r="J232" s="134">
        <f>(Eingabe_Zusatzmodul_Mensa!$G52*Emissionsfaktoren!J232)/1000</f>
        <v>0</v>
      </c>
    </row>
    <row r="233" spans="2:10" ht="13.5" customHeight="1" x14ac:dyDescent="0.25">
      <c r="B233" s="217"/>
      <c r="C233" s="215"/>
      <c r="D233" s="210"/>
      <c r="E233" s="211"/>
      <c r="F233" s="119" t="s">
        <v>42</v>
      </c>
      <c r="G233" s="132">
        <f>(Eingabe_Zusatzmodul_Mensa!$G53*Emissionsfaktoren!G233)/1000</f>
        <v>0</v>
      </c>
      <c r="H233" s="133">
        <f>(Eingabe_Zusatzmodul_Mensa!$G53*Emissionsfaktoren!H233)/1000</f>
        <v>0</v>
      </c>
      <c r="I233" s="133">
        <f>(Eingabe_Zusatzmodul_Mensa!$G53*Emissionsfaktoren!I233)/1000</f>
        <v>0</v>
      </c>
      <c r="J233" s="134">
        <f>(Eingabe_Zusatzmodul_Mensa!$G53*Emissionsfaktoren!J233)/1000</f>
        <v>0</v>
      </c>
    </row>
    <row r="234" spans="2:10" ht="13.5" customHeight="1" x14ac:dyDescent="0.25">
      <c r="B234" s="217"/>
      <c r="C234" s="215"/>
      <c r="D234" s="210" t="s">
        <v>99</v>
      </c>
      <c r="E234" s="211" t="s">
        <v>100</v>
      </c>
      <c r="F234" s="119" t="s">
        <v>62</v>
      </c>
      <c r="G234" s="132">
        <f>(Eingabe_Zusatzmodul_Mensa!$G54*Emissionsfaktoren!G234)/1000</f>
        <v>0</v>
      </c>
      <c r="H234" s="133">
        <f>(Eingabe_Zusatzmodul_Mensa!$G54*Emissionsfaktoren!H234)/1000</f>
        <v>0</v>
      </c>
      <c r="I234" s="133">
        <f>(Eingabe_Zusatzmodul_Mensa!$G54*Emissionsfaktoren!I234)/1000</f>
        <v>0</v>
      </c>
      <c r="J234" s="134">
        <f>(Eingabe_Zusatzmodul_Mensa!$G54*Emissionsfaktoren!J234)/1000</f>
        <v>0</v>
      </c>
    </row>
    <row r="235" spans="2:10" ht="13.5" customHeight="1" x14ac:dyDescent="0.25">
      <c r="B235" s="217"/>
      <c r="C235" s="215"/>
      <c r="D235" s="210"/>
      <c r="E235" s="211"/>
      <c r="F235" s="119" t="s">
        <v>42</v>
      </c>
      <c r="G235" s="132">
        <f>(Eingabe_Zusatzmodul_Mensa!$G55*Emissionsfaktoren!G235)/1000</f>
        <v>0</v>
      </c>
      <c r="H235" s="133">
        <f>(Eingabe_Zusatzmodul_Mensa!$G55*Emissionsfaktoren!H235)/1000</f>
        <v>0</v>
      </c>
      <c r="I235" s="133">
        <f>(Eingabe_Zusatzmodul_Mensa!$G55*Emissionsfaktoren!I235)/1000</f>
        <v>0</v>
      </c>
      <c r="J235" s="134">
        <f>(Eingabe_Zusatzmodul_Mensa!$G55*Emissionsfaktoren!J235)/1000</f>
        <v>0</v>
      </c>
    </row>
    <row r="236" spans="2:10" ht="13.5" customHeight="1" x14ac:dyDescent="0.25">
      <c r="B236" s="217"/>
      <c r="C236" s="215"/>
      <c r="D236" s="210" t="s">
        <v>101</v>
      </c>
      <c r="E236" s="211"/>
      <c r="F236" s="119" t="s">
        <v>62</v>
      </c>
      <c r="G236" s="132">
        <f>(Eingabe_Zusatzmodul_Mensa!$G56*Emissionsfaktoren!G236)/1000</f>
        <v>0</v>
      </c>
      <c r="H236" s="133">
        <f>(Eingabe_Zusatzmodul_Mensa!$G56*Emissionsfaktoren!H236)/1000</f>
        <v>0</v>
      </c>
      <c r="I236" s="133">
        <f>(Eingabe_Zusatzmodul_Mensa!$G56*Emissionsfaktoren!I236)/1000</f>
        <v>0</v>
      </c>
      <c r="J236" s="134">
        <f>(Eingabe_Zusatzmodul_Mensa!$G56*Emissionsfaktoren!J236)/1000</f>
        <v>0</v>
      </c>
    </row>
    <row r="237" spans="2:10" ht="13.5" customHeight="1" x14ac:dyDescent="0.25">
      <c r="B237" s="217"/>
      <c r="C237" s="215"/>
      <c r="D237" s="210"/>
      <c r="E237" s="211"/>
      <c r="F237" s="119" t="s">
        <v>42</v>
      </c>
      <c r="G237" s="132">
        <f>(Eingabe_Zusatzmodul_Mensa!$G57*Emissionsfaktoren!G237)/1000</f>
        <v>0</v>
      </c>
      <c r="H237" s="133">
        <f>(Eingabe_Zusatzmodul_Mensa!$G57*Emissionsfaktoren!H237)/1000</f>
        <v>0</v>
      </c>
      <c r="I237" s="133">
        <f>(Eingabe_Zusatzmodul_Mensa!$G57*Emissionsfaktoren!I237)/1000</f>
        <v>0</v>
      </c>
      <c r="J237" s="134">
        <f>(Eingabe_Zusatzmodul_Mensa!$G57*Emissionsfaktoren!J237)/1000</f>
        <v>0</v>
      </c>
    </row>
    <row r="238" spans="2:10" ht="13.5" customHeight="1" x14ac:dyDescent="0.25">
      <c r="B238" s="217"/>
      <c r="C238" s="215" t="s">
        <v>102</v>
      </c>
      <c r="D238" s="215" t="s">
        <v>103</v>
      </c>
      <c r="E238" s="216"/>
      <c r="F238" s="119" t="s">
        <v>62</v>
      </c>
      <c r="G238" s="132">
        <f>(Eingabe_Zusatzmodul_Mensa!$G58*Emissionsfaktoren!G238)/1000</f>
        <v>0</v>
      </c>
      <c r="H238" s="133">
        <f>(Eingabe_Zusatzmodul_Mensa!$G58*Emissionsfaktoren!H238)/1000</f>
        <v>0</v>
      </c>
      <c r="I238" s="133">
        <f>(Eingabe_Zusatzmodul_Mensa!$G58*Emissionsfaktoren!I238)/1000</f>
        <v>0</v>
      </c>
      <c r="J238" s="134">
        <f>(Eingabe_Zusatzmodul_Mensa!$G58*Emissionsfaktoren!J238)/1000</f>
        <v>0</v>
      </c>
    </row>
    <row r="239" spans="2:10" ht="13.5" customHeight="1" x14ac:dyDescent="0.25">
      <c r="B239" s="217"/>
      <c r="C239" s="215"/>
      <c r="D239" s="215"/>
      <c r="E239" s="216"/>
      <c r="F239" s="119" t="s">
        <v>42</v>
      </c>
      <c r="G239" s="132">
        <f>(Eingabe_Zusatzmodul_Mensa!$G59*Emissionsfaktoren!G239)/1000</f>
        <v>0</v>
      </c>
      <c r="H239" s="133">
        <f>(Eingabe_Zusatzmodul_Mensa!$G59*Emissionsfaktoren!H239)/1000</f>
        <v>0</v>
      </c>
      <c r="I239" s="133">
        <f>(Eingabe_Zusatzmodul_Mensa!$G59*Emissionsfaktoren!I239)/1000</f>
        <v>0</v>
      </c>
      <c r="J239" s="134">
        <f>(Eingabe_Zusatzmodul_Mensa!$G59*Emissionsfaktoren!J239)/1000</f>
        <v>0</v>
      </c>
    </row>
    <row r="240" spans="2:10" ht="13.5" customHeight="1" x14ac:dyDescent="0.25">
      <c r="B240" s="217"/>
      <c r="C240" s="215"/>
      <c r="D240" s="215" t="s">
        <v>104</v>
      </c>
      <c r="E240" s="216"/>
      <c r="F240" s="119" t="s">
        <v>62</v>
      </c>
      <c r="G240" s="132">
        <f>(Eingabe_Zusatzmodul_Mensa!$G60*Emissionsfaktoren!G240)/1000</f>
        <v>0</v>
      </c>
      <c r="H240" s="133">
        <f>(Eingabe_Zusatzmodul_Mensa!$G60*Emissionsfaktoren!H240)/1000</f>
        <v>0</v>
      </c>
      <c r="I240" s="133">
        <f>(Eingabe_Zusatzmodul_Mensa!$G60*Emissionsfaktoren!I240)/1000</f>
        <v>0</v>
      </c>
      <c r="J240" s="134">
        <f>(Eingabe_Zusatzmodul_Mensa!$G60*Emissionsfaktoren!J240)/1000</f>
        <v>0</v>
      </c>
    </row>
    <row r="241" spans="2:10" ht="13.5" customHeight="1" x14ac:dyDescent="0.25">
      <c r="B241" s="217"/>
      <c r="C241" s="215"/>
      <c r="D241" s="215"/>
      <c r="E241" s="216"/>
      <c r="F241" s="119" t="s">
        <v>42</v>
      </c>
      <c r="G241" s="132">
        <f>(Eingabe_Zusatzmodul_Mensa!$G61*Emissionsfaktoren!G241)/1000</f>
        <v>0</v>
      </c>
      <c r="H241" s="133">
        <f>(Eingabe_Zusatzmodul_Mensa!$G61*Emissionsfaktoren!H241)/1000</f>
        <v>0</v>
      </c>
      <c r="I241" s="133">
        <f>(Eingabe_Zusatzmodul_Mensa!$G61*Emissionsfaktoren!I241)/1000</f>
        <v>0</v>
      </c>
      <c r="J241" s="134">
        <f>(Eingabe_Zusatzmodul_Mensa!$G61*Emissionsfaktoren!J241)/1000</f>
        <v>0</v>
      </c>
    </row>
    <row r="242" spans="2:10" ht="13.5" customHeight="1" x14ac:dyDescent="0.25">
      <c r="B242" s="217"/>
      <c r="C242" s="215"/>
      <c r="D242" s="215" t="s">
        <v>105</v>
      </c>
      <c r="E242" s="216"/>
      <c r="F242" s="119" t="s">
        <v>62</v>
      </c>
      <c r="G242" s="132">
        <f>(Eingabe_Zusatzmodul_Mensa!$G62*Emissionsfaktoren!G242)/1000</f>
        <v>0</v>
      </c>
      <c r="H242" s="133">
        <f>(Eingabe_Zusatzmodul_Mensa!$G62*Emissionsfaktoren!H242)/1000</f>
        <v>0</v>
      </c>
      <c r="I242" s="133">
        <f>(Eingabe_Zusatzmodul_Mensa!$G62*Emissionsfaktoren!I242)/1000</f>
        <v>0</v>
      </c>
      <c r="J242" s="134">
        <f>(Eingabe_Zusatzmodul_Mensa!$G62*Emissionsfaktoren!J242)/1000</f>
        <v>0</v>
      </c>
    </row>
    <row r="243" spans="2:10" x14ac:dyDescent="0.25">
      <c r="B243" s="217"/>
      <c r="C243" s="215"/>
      <c r="D243" s="215"/>
      <c r="E243" s="216"/>
      <c r="F243" s="119" t="s">
        <v>42</v>
      </c>
      <c r="G243" s="132">
        <f>(Eingabe_Zusatzmodul_Mensa!$G63*Emissionsfaktoren!G243)/1000</f>
        <v>0</v>
      </c>
      <c r="H243" s="133">
        <f>(Eingabe_Zusatzmodul_Mensa!$G63*Emissionsfaktoren!H243)/1000</f>
        <v>0</v>
      </c>
      <c r="I243" s="133">
        <f>(Eingabe_Zusatzmodul_Mensa!$G63*Emissionsfaktoren!I243)/1000</f>
        <v>0</v>
      </c>
      <c r="J243" s="134">
        <f>(Eingabe_Zusatzmodul_Mensa!$G63*Emissionsfaktoren!J243)/1000</f>
        <v>0</v>
      </c>
    </row>
    <row r="244" spans="2:10" ht="13.5" customHeight="1" x14ac:dyDescent="0.25">
      <c r="B244" s="214" t="s">
        <v>300</v>
      </c>
      <c r="C244" s="181" t="s">
        <v>156</v>
      </c>
      <c r="D244" s="181"/>
      <c r="E244" s="26" t="s">
        <v>157</v>
      </c>
      <c r="F244" s="25" t="s">
        <v>55</v>
      </c>
      <c r="G244" s="132">
        <f>(Eingabe_Zusatzmodul_Mensa!$G64*Emissionsfaktoren!G244)/1000</f>
        <v>0</v>
      </c>
      <c r="H244" s="133">
        <f>(Eingabe_Zusatzmodul_Mensa!$G64*Emissionsfaktoren!H244)/1000</f>
        <v>0</v>
      </c>
      <c r="I244" s="133">
        <f>(Eingabe_Zusatzmodul_Mensa!$G64*Emissionsfaktoren!I244)/1000</f>
        <v>0</v>
      </c>
      <c r="J244" s="134">
        <f>(Eingabe_Zusatzmodul_Mensa!$G64*Emissionsfaktoren!J244)/1000</f>
        <v>0</v>
      </c>
    </row>
    <row r="245" spans="2:10" x14ac:dyDescent="0.25">
      <c r="B245" s="214"/>
      <c r="C245" s="181"/>
      <c r="D245" s="181"/>
      <c r="E245" s="26" t="s">
        <v>158</v>
      </c>
      <c r="F245" s="25" t="s">
        <v>55</v>
      </c>
      <c r="G245" s="132">
        <f>(Eingabe_Zusatzmodul_Mensa!$G65*Emissionsfaktoren!G245)/1000</f>
        <v>0</v>
      </c>
      <c r="H245" s="133">
        <f>(Eingabe_Zusatzmodul_Mensa!$G65*Emissionsfaktoren!H245)/1000</f>
        <v>0</v>
      </c>
      <c r="I245" s="133">
        <f>(Eingabe_Zusatzmodul_Mensa!$G65*Emissionsfaktoren!I245)/1000</f>
        <v>0</v>
      </c>
      <c r="J245" s="134">
        <f>(Eingabe_Zusatzmodul_Mensa!$G65*Emissionsfaktoren!J245)/1000</f>
        <v>0</v>
      </c>
    </row>
    <row r="246" spans="2:10" x14ac:dyDescent="0.25">
      <c r="B246" s="214"/>
      <c r="C246" s="181"/>
      <c r="D246" s="181"/>
      <c r="E246" s="26" t="s">
        <v>159</v>
      </c>
      <c r="F246" s="25" t="s">
        <v>55</v>
      </c>
      <c r="G246" s="132">
        <f>(Eingabe_Zusatzmodul_Mensa!$G66*Emissionsfaktoren!G246)/1000</f>
        <v>0</v>
      </c>
      <c r="H246" s="133">
        <f>(Eingabe_Zusatzmodul_Mensa!$G66*Emissionsfaktoren!H246)/1000</f>
        <v>0</v>
      </c>
      <c r="I246" s="133">
        <f>(Eingabe_Zusatzmodul_Mensa!$G66*Emissionsfaktoren!I246)/1000</f>
        <v>0</v>
      </c>
      <c r="J246" s="134">
        <f>(Eingabe_Zusatzmodul_Mensa!$G66*Emissionsfaktoren!J246)/1000</f>
        <v>0</v>
      </c>
    </row>
    <row r="247" spans="2:10" x14ac:dyDescent="0.25">
      <c r="B247" s="214"/>
      <c r="C247" s="181"/>
      <c r="D247" s="181"/>
      <c r="E247" s="26" t="s">
        <v>160</v>
      </c>
      <c r="F247" s="25" t="s">
        <v>55</v>
      </c>
      <c r="G247" s="132">
        <f>(Eingabe_Zusatzmodul_Mensa!$G67*Emissionsfaktoren!G247)/1000</f>
        <v>0</v>
      </c>
      <c r="H247" s="133">
        <f>(Eingabe_Zusatzmodul_Mensa!$G67*Emissionsfaktoren!H247)/1000</f>
        <v>0</v>
      </c>
      <c r="I247" s="133">
        <f>(Eingabe_Zusatzmodul_Mensa!$G67*Emissionsfaktoren!I247)/1000</f>
        <v>0</v>
      </c>
      <c r="J247" s="134">
        <f>(Eingabe_Zusatzmodul_Mensa!$G67*Emissionsfaktoren!J247)/1000</f>
        <v>0</v>
      </c>
    </row>
    <row r="248" spans="2:10" x14ac:dyDescent="0.25">
      <c r="B248" s="214"/>
      <c r="C248" s="181"/>
      <c r="D248" s="181"/>
      <c r="E248" s="26" t="s">
        <v>161</v>
      </c>
      <c r="F248" s="25" t="s">
        <v>55</v>
      </c>
      <c r="G248" s="132">
        <f>(Eingabe_Zusatzmodul_Mensa!$G68*Emissionsfaktoren!G248)/1000</f>
        <v>0</v>
      </c>
      <c r="H248" s="133">
        <f>(Eingabe_Zusatzmodul_Mensa!$G68*Emissionsfaktoren!H248)/1000</f>
        <v>0</v>
      </c>
      <c r="I248" s="133">
        <f>(Eingabe_Zusatzmodul_Mensa!$G68*Emissionsfaktoren!I248)/1000</f>
        <v>0</v>
      </c>
      <c r="J248" s="134">
        <f>(Eingabe_Zusatzmodul_Mensa!$G68*Emissionsfaktoren!J248)/1000</f>
        <v>0</v>
      </c>
    </row>
    <row r="249" spans="2:10" x14ac:dyDescent="0.25">
      <c r="B249" s="214"/>
      <c r="C249" s="181"/>
      <c r="D249" s="181"/>
      <c r="E249" s="26" t="s">
        <v>162</v>
      </c>
      <c r="F249" s="25" t="s">
        <v>55</v>
      </c>
      <c r="G249" s="132">
        <f>(Eingabe_Zusatzmodul_Mensa!$G69*Emissionsfaktoren!G249)/1000</f>
        <v>0</v>
      </c>
      <c r="H249" s="133">
        <f>(Eingabe_Zusatzmodul_Mensa!$G69*Emissionsfaktoren!H249)/1000</f>
        <v>0</v>
      </c>
      <c r="I249" s="133">
        <f>(Eingabe_Zusatzmodul_Mensa!$G69*Emissionsfaktoren!I249)/1000</f>
        <v>0</v>
      </c>
      <c r="J249" s="134">
        <f>(Eingabe_Zusatzmodul_Mensa!$G69*Emissionsfaktoren!J249)/1000</f>
        <v>0</v>
      </c>
    </row>
    <row r="250" spans="2:10" x14ac:dyDescent="0.25">
      <c r="B250" s="214"/>
      <c r="C250" s="181"/>
      <c r="D250" s="181"/>
      <c r="E250" s="26" t="s">
        <v>163</v>
      </c>
      <c r="F250" s="25" t="s">
        <v>55</v>
      </c>
      <c r="G250" s="132">
        <f>(Eingabe_Zusatzmodul_Mensa!$G70*Emissionsfaktoren!G250)/1000</f>
        <v>0</v>
      </c>
      <c r="H250" s="133">
        <f>(Eingabe_Zusatzmodul_Mensa!$G70*Emissionsfaktoren!H250)/1000</f>
        <v>0</v>
      </c>
      <c r="I250" s="133">
        <f>(Eingabe_Zusatzmodul_Mensa!$G70*Emissionsfaktoren!I250)/1000</f>
        <v>0</v>
      </c>
      <c r="J250" s="134">
        <f>(Eingabe_Zusatzmodul_Mensa!$G70*Emissionsfaktoren!J250)/1000</f>
        <v>0</v>
      </c>
    </row>
    <row r="251" spans="2:10" x14ac:dyDescent="0.25">
      <c r="B251" s="214"/>
      <c r="C251" s="181"/>
      <c r="D251" s="181"/>
      <c r="E251" s="26" t="s">
        <v>164</v>
      </c>
      <c r="F251" s="25" t="s">
        <v>55</v>
      </c>
      <c r="G251" s="132">
        <f>(Eingabe_Zusatzmodul_Mensa!$G71*Emissionsfaktoren!G251)/1000</f>
        <v>0</v>
      </c>
      <c r="H251" s="133">
        <f>(Eingabe_Zusatzmodul_Mensa!$G71*Emissionsfaktoren!H251)/1000</f>
        <v>0</v>
      </c>
      <c r="I251" s="133">
        <f>(Eingabe_Zusatzmodul_Mensa!$G71*Emissionsfaktoren!I251)/1000</f>
        <v>0</v>
      </c>
      <c r="J251" s="134">
        <f>(Eingabe_Zusatzmodul_Mensa!$G71*Emissionsfaktoren!J251)/1000</f>
        <v>0</v>
      </c>
    </row>
    <row r="252" spans="2:10" x14ac:dyDescent="0.25">
      <c r="B252" s="214"/>
      <c r="C252" s="181"/>
      <c r="D252" s="181"/>
      <c r="E252" s="26" t="s">
        <v>165</v>
      </c>
      <c r="F252" s="25" t="s">
        <v>55</v>
      </c>
      <c r="G252" s="132">
        <f>(Eingabe_Zusatzmodul_Mensa!$G72*Emissionsfaktoren!G252)/1000</f>
        <v>0</v>
      </c>
      <c r="H252" s="133">
        <f>(Eingabe_Zusatzmodul_Mensa!$G72*Emissionsfaktoren!H252)/1000</f>
        <v>0</v>
      </c>
      <c r="I252" s="133">
        <f>(Eingabe_Zusatzmodul_Mensa!$G72*Emissionsfaktoren!I252)/1000</f>
        <v>0</v>
      </c>
      <c r="J252" s="134">
        <f>(Eingabe_Zusatzmodul_Mensa!$G72*Emissionsfaktoren!J252)/1000</f>
        <v>0</v>
      </c>
    </row>
    <row r="253" spans="2:10" x14ac:dyDescent="0.25">
      <c r="B253" s="214"/>
      <c r="C253" s="181"/>
      <c r="D253" s="181"/>
      <c r="E253" s="26" t="s">
        <v>166</v>
      </c>
      <c r="F253" s="25" t="s">
        <v>55</v>
      </c>
      <c r="G253" s="132">
        <f>(Eingabe_Zusatzmodul_Mensa!$G73*Emissionsfaktoren!G253)/1000</f>
        <v>0</v>
      </c>
      <c r="H253" s="133">
        <f>(Eingabe_Zusatzmodul_Mensa!$G73*Emissionsfaktoren!H253)/1000</f>
        <v>0</v>
      </c>
      <c r="I253" s="133">
        <f>(Eingabe_Zusatzmodul_Mensa!$G73*Emissionsfaktoren!I253)/1000</f>
        <v>0</v>
      </c>
      <c r="J253" s="134">
        <f>(Eingabe_Zusatzmodul_Mensa!$G73*Emissionsfaktoren!J253)/1000</f>
        <v>0</v>
      </c>
    </row>
    <row r="254" spans="2:10" x14ac:dyDescent="0.25">
      <c r="B254" s="214"/>
      <c r="C254" s="181"/>
      <c r="D254" s="181"/>
      <c r="E254" s="26" t="s">
        <v>167</v>
      </c>
      <c r="F254" s="25" t="s">
        <v>55</v>
      </c>
      <c r="G254" s="132">
        <f>(Eingabe_Zusatzmodul_Mensa!$G74*Emissionsfaktoren!G254)/1000</f>
        <v>0</v>
      </c>
      <c r="H254" s="133">
        <f>(Eingabe_Zusatzmodul_Mensa!$G74*Emissionsfaktoren!H254)/1000</f>
        <v>0</v>
      </c>
      <c r="I254" s="133">
        <f>(Eingabe_Zusatzmodul_Mensa!$G74*Emissionsfaktoren!I254)/1000</f>
        <v>0</v>
      </c>
      <c r="J254" s="134">
        <f>(Eingabe_Zusatzmodul_Mensa!$G74*Emissionsfaktoren!J254)/1000</f>
        <v>0</v>
      </c>
    </row>
    <row r="255" spans="2:10" x14ac:dyDescent="0.25">
      <c r="B255" s="214"/>
      <c r="C255" s="181"/>
      <c r="D255" s="181"/>
      <c r="E255" s="26" t="s">
        <v>168</v>
      </c>
      <c r="F255" s="25" t="s">
        <v>55</v>
      </c>
      <c r="G255" s="132">
        <f>(Eingabe_Zusatzmodul_Mensa!$G75*Emissionsfaktoren!G255)/1000</f>
        <v>0</v>
      </c>
      <c r="H255" s="133">
        <f>(Eingabe_Zusatzmodul_Mensa!$G75*Emissionsfaktoren!H255)/1000</f>
        <v>0</v>
      </c>
      <c r="I255" s="133">
        <f>(Eingabe_Zusatzmodul_Mensa!$G75*Emissionsfaktoren!I255)/1000</f>
        <v>0</v>
      </c>
      <c r="J255" s="134">
        <f>(Eingabe_Zusatzmodul_Mensa!$G75*Emissionsfaktoren!J255)/1000</f>
        <v>0</v>
      </c>
    </row>
    <row r="256" spans="2:10" x14ac:dyDescent="0.25">
      <c r="B256" s="214"/>
      <c r="C256" s="181"/>
      <c r="D256" s="181"/>
      <c r="E256" s="26" t="s">
        <v>169</v>
      </c>
      <c r="F256" s="25" t="s">
        <v>55</v>
      </c>
      <c r="G256" s="132">
        <f>(Eingabe_Zusatzmodul_Mensa!$G76*Emissionsfaktoren!G256)/1000</f>
        <v>0</v>
      </c>
      <c r="H256" s="133">
        <f>(Eingabe_Zusatzmodul_Mensa!$G76*Emissionsfaktoren!H256)/1000</f>
        <v>0</v>
      </c>
      <c r="I256" s="133">
        <f>(Eingabe_Zusatzmodul_Mensa!$G76*Emissionsfaktoren!I256)/1000</f>
        <v>0</v>
      </c>
      <c r="J256" s="134">
        <f>(Eingabe_Zusatzmodul_Mensa!$G76*Emissionsfaktoren!J256)/1000</f>
        <v>0</v>
      </c>
    </row>
    <row r="257" spans="2:10" x14ac:dyDescent="0.25">
      <c r="B257" s="214"/>
      <c r="C257" s="181"/>
      <c r="D257" s="181"/>
      <c r="E257" s="26" t="s">
        <v>170</v>
      </c>
      <c r="F257" s="25" t="s">
        <v>55</v>
      </c>
      <c r="G257" s="132">
        <f>(Eingabe_Zusatzmodul_Mensa!$G77*Emissionsfaktoren!G257)/1000</f>
        <v>0</v>
      </c>
      <c r="H257" s="133">
        <f>(Eingabe_Zusatzmodul_Mensa!$G77*Emissionsfaktoren!H257)/1000</f>
        <v>0</v>
      </c>
      <c r="I257" s="133">
        <f>(Eingabe_Zusatzmodul_Mensa!$G77*Emissionsfaktoren!I257)/1000</f>
        <v>0</v>
      </c>
      <c r="J257" s="134">
        <f>(Eingabe_Zusatzmodul_Mensa!$G77*Emissionsfaktoren!J257)/1000</f>
        <v>0</v>
      </c>
    </row>
    <row r="258" spans="2:10" x14ac:dyDescent="0.25">
      <c r="B258" s="214"/>
      <c r="C258" s="181"/>
      <c r="D258" s="181"/>
      <c r="E258" s="26" t="s">
        <v>171</v>
      </c>
      <c r="F258" s="25" t="s">
        <v>55</v>
      </c>
      <c r="G258" s="132">
        <f>(Eingabe_Zusatzmodul_Mensa!$G78*Emissionsfaktoren!G258)/1000</f>
        <v>0</v>
      </c>
      <c r="H258" s="133">
        <f>(Eingabe_Zusatzmodul_Mensa!$G78*Emissionsfaktoren!H258)/1000</f>
        <v>0</v>
      </c>
      <c r="I258" s="133">
        <f>(Eingabe_Zusatzmodul_Mensa!$G78*Emissionsfaktoren!I258)/1000</f>
        <v>0</v>
      </c>
      <c r="J258" s="134">
        <f>(Eingabe_Zusatzmodul_Mensa!$G78*Emissionsfaktoren!J258)/1000</f>
        <v>0</v>
      </c>
    </row>
    <row r="259" spans="2:10" x14ac:dyDescent="0.25">
      <c r="B259" s="214"/>
      <c r="C259" s="181"/>
      <c r="D259" s="181"/>
      <c r="E259" s="26" t="s">
        <v>172</v>
      </c>
      <c r="F259" s="25" t="s">
        <v>55</v>
      </c>
      <c r="G259" s="132">
        <f>(Eingabe_Zusatzmodul_Mensa!$G79*Emissionsfaktoren!G259)/1000</f>
        <v>0</v>
      </c>
      <c r="H259" s="133">
        <f>(Eingabe_Zusatzmodul_Mensa!$G79*Emissionsfaktoren!H259)/1000</f>
        <v>0</v>
      </c>
      <c r="I259" s="133">
        <f>(Eingabe_Zusatzmodul_Mensa!$G79*Emissionsfaktoren!I259)/1000</f>
        <v>0</v>
      </c>
      <c r="J259" s="134">
        <f>(Eingabe_Zusatzmodul_Mensa!$G79*Emissionsfaktoren!J259)/1000</f>
        <v>0</v>
      </c>
    </row>
    <row r="260" spans="2:10" x14ac:dyDescent="0.25">
      <c r="B260" s="214"/>
      <c r="C260" s="181"/>
      <c r="D260" s="181"/>
      <c r="E260" s="26" t="s">
        <v>173</v>
      </c>
      <c r="F260" s="25" t="s">
        <v>55</v>
      </c>
      <c r="G260" s="132">
        <f>(Eingabe_Zusatzmodul_Mensa!$G80*Emissionsfaktoren!G260)/1000</f>
        <v>0</v>
      </c>
      <c r="H260" s="133">
        <f>(Eingabe_Zusatzmodul_Mensa!$G80*Emissionsfaktoren!H260)/1000</f>
        <v>0</v>
      </c>
      <c r="I260" s="133">
        <f>(Eingabe_Zusatzmodul_Mensa!$G80*Emissionsfaktoren!I260)/1000</f>
        <v>0</v>
      </c>
      <c r="J260" s="134">
        <f>(Eingabe_Zusatzmodul_Mensa!$G80*Emissionsfaktoren!J260)/1000</f>
        <v>0</v>
      </c>
    </row>
    <row r="261" spans="2:10" x14ac:dyDescent="0.25">
      <c r="B261" s="214"/>
      <c r="C261" s="181"/>
      <c r="D261" s="181"/>
      <c r="E261" s="26" t="s">
        <v>174</v>
      </c>
      <c r="F261" s="25" t="s">
        <v>55</v>
      </c>
      <c r="G261" s="132">
        <f>(Eingabe_Zusatzmodul_Mensa!$G81*Emissionsfaktoren!G261)/1000</f>
        <v>0</v>
      </c>
      <c r="H261" s="133">
        <f>(Eingabe_Zusatzmodul_Mensa!$G81*Emissionsfaktoren!H261)/1000</f>
        <v>0</v>
      </c>
      <c r="I261" s="133">
        <f>(Eingabe_Zusatzmodul_Mensa!$G81*Emissionsfaktoren!I261)/1000</f>
        <v>0</v>
      </c>
      <c r="J261" s="134">
        <f>(Eingabe_Zusatzmodul_Mensa!$G81*Emissionsfaktoren!J261)/1000</f>
        <v>0</v>
      </c>
    </row>
    <row r="262" spans="2:10" x14ac:dyDescent="0.25">
      <c r="B262" s="214"/>
      <c r="C262" s="181"/>
      <c r="D262" s="181"/>
      <c r="E262" s="26" t="s">
        <v>175</v>
      </c>
      <c r="F262" s="25" t="s">
        <v>55</v>
      </c>
      <c r="G262" s="132">
        <f>(Eingabe_Zusatzmodul_Mensa!$G82*Emissionsfaktoren!G262)/1000</f>
        <v>0</v>
      </c>
      <c r="H262" s="133">
        <f>(Eingabe_Zusatzmodul_Mensa!$G82*Emissionsfaktoren!H262)/1000</f>
        <v>0</v>
      </c>
      <c r="I262" s="133">
        <f>(Eingabe_Zusatzmodul_Mensa!$G82*Emissionsfaktoren!I262)/1000</f>
        <v>0</v>
      </c>
      <c r="J262" s="134">
        <f>(Eingabe_Zusatzmodul_Mensa!$G82*Emissionsfaktoren!J262)/1000</f>
        <v>0</v>
      </c>
    </row>
    <row r="263" spans="2:10" x14ac:dyDescent="0.25">
      <c r="B263" s="214"/>
      <c r="C263" s="181"/>
      <c r="D263" s="181"/>
      <c r="E263" s="26" t="s">
        <v>176</v>
      </c>
      <c r="F263" s="25" t="s">
        <v>55</v>
      </c>
      <c r="G263" s="132">
        <f>(Eingabe_Zusatzmodul_Mensa!$G83*Emissionsfaktoren!G263)/1000</f>
        <v>0</v>
      </c>
      <c r="H263" s="133">
        <f>(Eingabe_Zusatzmodul_Mensa!$G83*Emissionsfaktoren!H263)/1000</f>
        <v>0</v>
      </c>
      <c r="I263" s="133">
        <f>(Eingabe_Zusatzmodul_Mensa!$G83*Emissionsfaktoren!I263)/1000</f>
        <v>0</v>
      </c>
      <c r="J263" s="134">
        <f>(Eingabe_Zusatzmodul_Mensa!$G83*Emissionsfaktoren!J263)/1000</f>
        <v>0</v>
      </c>
    </row>
    <row r="264" spans="2:10" x14ac:dyDescent="0.25">
      <c r="B264" s="214"/>
      <c r="C264" s="181"/>
      <c r="D264" s="181"/>
      <c r="E264" s="26" t="s">
        <v>177</v>
      </c>
      <c r="F264" s="25" t="s">
        <v>55</v>
      </c>
      <c r="G264" s="132">
        <f>(Eingabe_Zusatzmodul_Mensa!$G84*Emissionsfaktoren!G264)/1000</f>
        <v>0</v>
      </c>
      <c r="H264" s="133">
        <f>(Eingabe_Zusatzmodul_Mensa!$G84*Emissionsfaktoren!H264)/1000</f>
        <v>0</v>
      </c>
      <c r="I264" s="133">
        <f>(Eingabe_Zusatzmodul_Mensa!$G84*Emissionsfaktoren!I264)/1000</f>
        <v>0</v>
      </c>
      <c r="J264" s="134">
        <f>(Eingabe_Zusatzmodul_Mensa!$G84*Emissionsfaktoren!J264)/1000</f>
        <v>0</v>
      </c>
    </row>
    <row r="265" spans="2:10" x14ac:dyDescent="0.25">
      <c r="B265" s="214"/>
      <c r="C265" s="181"/>
      <c r="D265" s="181"/>
      <c r="E265" s="26" t="s">
        <v>178</v>
      </c>
      <c r="F265" s="25" t="s">
        <v>55</v>
      </c>
      <c r="G265" s="132">
        <f>(Eingabe_Zusatzmodul_Mensa!$G85*Emissionsfaktoren!G265)/1000</f>
        <v>0</v>
      </c>
      <c r="H265" s="133">
        <f>(Eingabe_Zusatzmodul_Mensa!$G85*Emissionsfaktoren!H265)/1000</f>
        <v>0</v>
      </c>
      <c r="I265" s="133">
        <f>(Eingabe_Zusatzmodul_Mensa!$G85*Emissionsfaktoren!I265)/1000</f>
        <v>0</v>
      </c>
      <c r="J265" s="134">
        <f>(Eingabe_Zusatzmodul_Mensa!$G85*Emissionsfaktoren!J265)/1000</f>
        <v>0</v>
      </c>
    </row>
    <row r="266" spans="2:10" x14ac:dyDescent="0.25">
      <c r="B266" s="214"/>
      <c r="C266" s="181"/>
      <c r="D266" s="181"/>
      <c r="E266" s="26" t="s">
        <v>179</v>
      </c>
      <c r="F266" s="25" t="s">
        <v>55</v>
      </c>
      <c r="G266" s="132">
        <f>(Eingabe_Zusatzmodul_Mensa!$G86*Emissionsfaktoren!G266)/1000</f>
        <v>0</v>
      </c>
      <c r="H266" s="133">
        <f>(Eingabe_Zusatzmodul_Mensa!$G86*Emissionsfaktoren!H266)/1000</f>
        <v>0</v>
      </c>
      <c r="I266" s="133">
        <f>(Eingabe_Zusatzmodul_Mensa!$G86*Emissionsfaktoren!I266)/1000</f>
        <v>0</v>
      </c>
      <c r="J266" s="134">
        <f>(Eingabe_Zusatzmodul_Mensa!$G86*Emissionsfaktoren!J266)/1000</f>
        <v>0</v>
      </c>
    </row>
    <row r="267" spans="2:10" x14ac:dyDescent="0.25">
      <c r="B267" s="214"/>
      <c r="C267" s="181"/>
      <c r="D267" s="181"/>
      <c r="E267" s="26" t="s">
        <v>180</v>
      </c>
      <c r="F267" s="25" t="s">
        <v>55</v>
      </c>
      <c r="G267" s="132">
        <f>(Eingabe_Zusatzmodul_Mensa!$G87*Emissionsfaktoren!G267)/1000</f>
        <v>0</v>
      </c>
      <c r="H267" s="133">
        <f>(Eingabe_Zusatzmodul_Mensa!$G87*Emissionsfaktoren!H267)/1000</f>
        <v>0</v>
      </c>
      <c r="I267" s="133">
        <f>(Eingabe_Zusatzmodul_Mensa!$G87*Emissionsfaktoren!I267)/1000</f>
        <v>0</v>
      </c>
      <c r="J267" s="134">
        <f>(Eingabe_Zusatzmodul_Mensa!$G87*Emissionsfaktoren!J267)/1000</f>
        <v>0</v>
      </c>
    </row>
    <row r="268" spans="2:10" x14ac:dyDescent="0.25">
      <c r="B268" s="214"/>
      <c r="C268" s="181"/>
      <c r="D268" s="181"/>
      <c r="E268" s="26" t="s">
        <v>181</v>
      </c>
      <c r="F268" s="25" t="s">
        <v>55</v>
      </c>
      <c r="G268" s="132">
        <f>(Eingabe_Zusatzmodul_Mensa!$G88*Emissionsfaktoren!G268)/1000</f>
        <v>0</v>
      </c>
      <c r="H268" s="133">
        <f>(Eingabe_Zusatzmodul_Mensa!$G88*Emissionsfaktoren!H268)/1000</f>
        <v>0</v>
      </c>
      <c r="I268" s="133">
        <f>(Eingabe_Zusatzmodul_Mensa!$G88*Emissionsfaktoren!I268)/1000</f>
        <v>0</v>
      </c>
      <c r="J268" s="134">
        <f>(Eingabe_Zusatzmodul_Mensa!$G88*Emissionsfaktoren!J268)/1000</f>
        <v>0</v>
      </c>
    </row>
    <row r="269" spans="2:10" x14ac:dyDescent="0.25">
      <c r="B269" s="214"/>
      <c r="C269" s="181"/>
      <c r="D269" s="181"/>
      <c r="E269" s="26" t="s">
        <v>182</v>
      </c>
      <c r="F269" s="25" t="s">
        <v>55</v>
      </c>
      <c r="G269" s="132">
        <f>(Eingabe_Zusatzmodul_Mensa!$G89*Emissionsfaktoren!G269)/1000</f>
        <v>0</v>
      </c>
      <c r="H269" s="133">
        <f>(Eingabe_Zusatzmodul_Mensa!$G89*Emissionsfaktoren!H269)/1000</f>
        <v>0</v>
      </c>
      <c r="I269" s="133">
        <f>(Eingabe_Zusatzmodul_Mensa!$G89*Emissionsfaktoren!I269)/1000</f>
        <v>0</v>
      </c>
      <c r="J269" s="134">
        <f>(Eingabe_Zusatzmodul_Mensa!$G89*Emissionsfaktoren!J269)/1000</f>
        <v>0</v>
      </c>
    </row>
    <row r="270" spans="2:10" x14ac:dyDescent="0.25">
      <c r="B270" s="214"/>
      <c r="C270" s="181"/>
      <c r="D270" s="181"/>
      <c r="E270" s="26" t="s">
        <v>183</v>
      </c>
      <c r="F270" s="25" t="s">
        <v>55</v>
      </c>
      <c r="G270" s="132">
        <f>(Eingabe_Zusatzmodul_Mensa!$G90*Emissionsfaktoren!G270)/1000</f>
        <v>0</v>
      </c>
      <c r="H270" s="133">
        <f>(Eingabe_Zusatzmodul_Mensa!$G90*Emissionsfaktoren!H270)/1000</f>
        <v>0</v>
      </c>
      <c r="I270" s="133">
        <f>(Eingabe_Zusatzmodul_Mensa!$G90*Emissionsfaktoren!I270)/1000</f>
        <v>0</v>
      </c>
      <c r="J270" s="134">
        <f>(Eingabe_Zusatzmodul_Mensa!$G90*Emissionsfaktoren!J270)/1000</f>
        <v>0</v>
      </c>
    </row>
    <row r="271" spans="2:10" x14ac:dyDescent="0.25">
      <c r="B271" s="214"/>
      <c r="C271" s="181"/>
      <c r="D271" s="181"/>
      <c r="E271" s="118" t="s">
        <v>184</v>
      </c>
      <c r="F271" s="25" t="s">
        <v>55</v>
      </c>
      <c r="G271" s="132">
        <f>(Eingabe_Zusatzmodul_Mensa!$G91*Emissionsfaktoren!G271)/1000</f>
        <v>0</v>
      </c>
      <c r="H271" s="133">
        <f>(Eingabe_Zusatzmodul_Mensa!$G91*Emissionsfaktoren!H271)/1000</f>
        <v>0</v>
      </c>
      <c r="I271" s="133">
        <f>(Eingabe_Zusatzmodul_Mensa!$G91*Emissionsfaktoren!I271)/1000</f>
        <v>0</v>
      </c>
      <c r="J271" s="134">
        <f>(Eingabe_Zusatzmodul_Mensa!$G91*Emissionsfaktoren!J271)/1000</f>
        <v>0</v>
      </c>
    </row>
    <row r="272" spans="2:10" x14ac:dyDescent="0.25">
      <c r="B272" s="214"/>
      <c r="C272" s="181"/>
      <c r="D272" s="181"/>
      <c r="E272" s="118" t="s">
        <v>185</v>
      </c>
      <c r="F272" s="25" t="s">
        <v>55</v>
      </c>
      <c r="G272" s="132">
        <f>(Eingabe_Zusatzmodul_Mensa!$G92*Emissionsfaktoren!G272)/1000</f>
        <v>0</v>
      </c>
      <c r="H272" s="133">
        <f>(Eingabe_Zusatzmodul_Mensa!$G92*Emissionsfaktoren!H272)/1000</f>
        <v>0</v>
      </c>
      <c r="I272" s="133">
        <f>(Eingabe_Zusatzmodul_Mensa!$G92*Emissionsfaktoren!I272)/1000</f>
        <v>0</v>
      </c>
      <c r="J272" s="134">
        <f>(Eingabe_Zusatzmodul_Mensa!$G92*Emissionsfaktoren!J272)/1000</f>
        <v>0</v>
      </c>
    </row>
    <row r="273" spans="1:10" x14ac:dyDescent="0.25">
      <c r="B273" s="214"/>
      <c r="C273" s="181"/>
      <c r="D273" s="181"/>
      <c r="E273" s="118" t="s">
        <v>186</v>
      </c>
      <c r="F273" s="25" t="s">
        <v>55</v>
      </c>
      <c r="G273" s="132">
        <f>(Eingabe_Zusatzmodul_Mensa!$G93*Emissionsfaktoren!G273)/1000</f>
        <v>0</v>
      </c>
      <c r="H273" s="133">
        <f>(Eingabe_Zusatzmodul_Mensa!$G93*Emissionsfaktoren!H273)/1000</f>
        <v>0</v>
      </c>
      <c r="I273" s="133">
        <f>(Eingabe_Zusatzmodul_Mensa!$G93*Emissionsfaktoren!I273)/1000</f>
        <v>0</v>
      </c>
      <c r="J273" s="134">
        <f>(Eingabe_Zusatzmodul_Mensa!$G93*Emissionsfaktoren!J273)/1000</f>
        <v>0</v>
      </c>
    </row>
    <row r="274" spans="1:10" x14ac:dyDescent="0.25">
      <c r="B274" s="214"/>
      <c r="C274" s="181"/>
      <c r="D274" s="181"/>
      <c r="E274" s="118" t="s">
        <v>187</v>
      </c>
      <c r="F274" s="25" t="s">
        <v>55</v>
      </c>
      <c r="G274" s="132">
        <f>(Eingabe_Zusatzmodul_Mensa!$G94*Emissionsfaktoren!G274)/1000</f>
        <v>0</v>
      </c>
      <c r="H274" s="133">
        <f>(Eingabe_Zusatzmodul_Mensa!$G94*Emissionsfaktoren!H274)/1000</f>
        <v>0</v>
      </c>
      <c r="I274" s="133">
        <f>(Eingabe_Zusatzmodul_Mensa!$G94*Emissionsfaktoren!I274)/1000</f>
        <v>0</v>
      </c>
      <c r="J274" s="134">
        <f>(Eingabe_Zusatzmodul_Mensa!$G94*Emissionsfaktoren!J274)/1000</f>
        <v>0</v>
      </c>
    </row>
    <row r="275" spans="1:10" ht="13.5" customHeight="1" x14ac:dyDescent="0.25">
      <c r="B275" s="214"/>
      <c r="C275" s="181" t="s">
        <v>204</v>
      </c>
      <c r="D275" s="181"/>
      <c r="E275" s="26" t="s">
        <v>205</v>
      </c>
      <c r="F275" s="25" t="s">
        <v>55</v>
      </c>
      <c r="G275" s="132">
        <f>(Eingabe_Zusatzmodul_Mensa!$G95*Emissionsfaktoren!G275)/1000</f>
        <v>0</v>
      </c>
      <c r="H275" s="133">
        <f>(Eingabe_Zusatzmodul_Mensa!$G95*Emissionsfaktoren!H275)/1000</f>
        <v>0</v>
      </c>
      <c r="I275" s="133">
        <f>(Eingabe_Zusatzmodul_Mensa!$G95*Emissionsfaktoren!I275)/1000</f>
        <v>0</v>
      </c>
      <c r="J275" s="134">
        <f>(Eingabe_Zusatzmodul_Mensa!$G95*Emissionsfaktoren!J275)/1000</f>
        <v>0</v>
      </c>
    </row>
    <row r="276" spans="1:10" x14ac:dyDescent="0.25">
      <c r="B276" s="214"/>
      <c r="C276" s="181"/>
      <c r="D276" s="181"/>
      <c r="E276" s="26" t="s">
        <v>206</v>
      </c>
      <c r="F276" s="25" t="s">
        <v>55</v>
      </c>
      <c r="G276" s="132">
        <f>(Eingabe_Zusatzmodul_Mensa!$G96*Emissionsfaktoren!G276)/1000</f>
        <v>0</v>
      </c>
      <c r="H276" s="133">
        <f>(Eingabe_Zusatzmodul_Mensa!$G96*Emissionsfaktoren!H276)/1000</f>
        <v>0</v>
      </c>
      <c r="I276" s="133">
        <f>(Eingabe_Zusatzmodul_Mensa!$G96*Emissionsfaktoren!I276)/1000</f>
        <v>0</v>
      </c>
      <c r="J276" s="134">
        <f>(Eingabe_Zusatzmodul_Mensa!$G96*Emissionsfaktoren!J276)/1000</f>
        <v>0</v>
      </c>
    </row>
    <row r="277" spans="1:10" x14ac:dyDescent="0.25">
      <c r="B277" s="214"/>
      <c r="C277" s="181"/>
      <c r="D277" s="181"/>
      <c r="E277" s="26" t="s">
        <v>207</v>
      </c>
      <c r="F277" s="25" t="s">
        <v>55</v>
      </c>
      <c r="G277" s="132">
        <f>(Eingabe_Zusatzmodul_Mensa!$G97*Emissionsfaktoren!G277)/1000</f>
        <v>0</v>
      </c>
      <c r="H277" s="133">
        <f>(Eingabe_Zusatzmodul_Mensa!$G97*Emissionsfaktoren!H277)/1000</f>
        <v>0</v>
      </c>
      <c r="I277" s="133">
        <f>(Eingabe_Zusatzmodul_Mensa!$G97*Emissionsfaktoren!I277)/1000</f>
        <v>0</v>
      </c>
      <c r="J277" s="134">
        <f>(Eingabe_Zusatzmodul_Mensa!$G97*Emissionsfaktoren!J277)/1000</f>
        <v>0</v>
      </c>
    </row>
    <row r="278" spans="1:10" x14ac:dyDescent="0.25">
      <c r="B278" s="214"/>
      <c r="C278" s="181"/>
      <c r="D278" s="181"/>
      <c r="E278" s="26" t="s">
        <v>208</v>
      </c>
      <c r="F278" s="25" t="s">
        <v>55</v>
      </c>
      <c r="G278" s="132">
        <f>(Eingabe_Zusatzmodul_Mensa!$G98*Emissionsfaktoren!G278)/1000</f>
        <v>0</v>
      </c>
      <c r="H278" s="133">
        <f>(Eingabe_Zusatzmodul_Mensa!$G98*Emissionsfaktoren!H278)/1000</f>
        <v>0</v>
      </c>
      <c r="I278" s="133">
        <f>(Eingabe_Zusatzmodul_Mensa!$G98*Emissionsfaktoren!I278)/1000</f>
        <v>0</v>
      </c>
      <c r="J278" s="134">
        <f>(Eingabe_Zusatzmodul_Mensa!$G98*Emissionsfaktoren!J278)/1000</f>
        <v>0</v>
      </c>
    </row>
    <row r="279" spans="1:10" x14ac:dyDescent="0.25">
      <c r="B279" s="214"/>
      <c r="C279" s="181"/>
      <c r="D279" s="181"/>
      <c r="E279" s="26" t="s">
        <v>209</v>
      </c>
      <c r="F279" s="25" t="s">
        <v>55</v>
      </c>
      <c r="G279" s="132">
        <f>(Eingabe_Zusatzmodul_Mensa!$G99*Emissionsfaktoren!G279)/1000</f>
        <v>0</v>
      </c>
      <c r="H279" s="133">
        <f>(Eingabe_Zusatzmodul_Mensa!$G99*Emissionsfaktoren!H279)/1000</f>
        <v>0</v>
      </c>
      <c r="I279" s="133">
        <f>(Eingabe_Zusatzmodul_Mensa!$G99*Emissionsfaktoren!I279)/1000</f>
        <v>0</v>
      </c>
      <c r="J279" s="134">
        <f>(Eingabe_Zusatzmodul_Mensa!$G99*Emissionsfaktoren!J279)/1000</f>
        <v>0</v>
      </c>
    </row>
    <row r="280" spans="1:10" x14ac:dyDescent="0.25">
      <c r="B280" s="214"/>
      <c r="C280" s="181"/>
      <c r="D280" s="181"/>
      <c r="E280" s="26" t="s">
        <v>210</v>
      </c>
      <c r="F280" s="25" t="s">
        <v>55</v>
      </c>
      <c r="G280" s="132">
        <f>(Eingabe_Zusatzmodul_Mensa!$G100*Emissionsfaktoren!G280)/1000</f>
        <v>0</v>
      </c>
      <c r="H280" s="133">
        <f>(Eingabe_Zusatzmodul_Mensa!$G100*Emissionsfaktoren!H280)/1000</f>
        <v>0</v>
      </c>
      <c r="I280" s="133">
        <f>(Eingabe_Zusatzmodul_Mensa!$G100*Emissionsfaktoren!I280)/1000</f>
        <v>0</v>
      </c>
      <c r="J280" s="134">
        <f>(Eingabe_Zusatzmodul_Mensa!$G100*Emissionsfaktoren!J280)/1000</f>
        <v>0</v>
      </c>
    </row>
    <row r="281" spans="1:10" x14ac:dyDescent="0.25">
      <c r="B281" s="214"/>
      <c r="C281" s="181"/>
      <c r="D281" s="181"/>
      <c r="E281" s="26" t="s">
        <v>211</v>
      </c>
      <c r="F281" s="25" t="s">
        <v>55</v>
      </c>
      <c r="G281" s="132">
        <f>(Eingabe_Zusatzmodul_Mensa!$G101*Emissionsfaktoren!G281)/1000</f>
        <v>0</v>
      </c>
      <c r="H281" s="133">
        <f>(Eingabe_Zusatzmodul_Mensa!$G101*Emissionsfaktoren!H281)/1000</f>
        <v>0</v>
      </c>
      <c r="I281" s="133">
        <f>(Eingabe_Zusatzmodul_Mensa!$G101*Emissionsfaktoren!I281)/1000</f>
        <v>0</v>
      </c>
      <c r="J281" s="134">
        <f>(Eingabe_Zusatzmodul_Mensa!$G101*Emissionsfaktoren!J281)/1000</f>
        <v>0</v>
      </c>
    </row>
    <row r="282" spans="1:10" s="138" customFormat="1" x14ac:dyDescent="0.25">
      <c r="A282" s="135"/>
      <c r="B282" s="120" t="s">
        <v>295</v>
      </c>
      <c r="C282" s="121"/>
      <c r="D282" s="121"/>
      <c r="E282" s="120"/>
      <c r="F282" s="120"/>
      <c r="G282" s="136">
        <f>SUM(G3:G181)</f>
        <v>0</v>
      </c>
      <c r="H282" s="122">
        <f>SUM(H3:H181)</f>
        <v>0</v>
      </c>
      <c r="I282" s="122">
        <f>SUM(I3:I181)</f>
        <v>0</v>
      </c>
      <c r="J282" s="137">
        <f>SUM(J3:J181)</f>
        <v>0</v>
      </c>
    </row>
    <row r="283" spans="1:10" x14ac:dyDescent="0.25">
      <c r="A283" s="115"/>
      <c r="B283" s="123" t="s">
        <v>296</v>
      </c>
      <c r="C283" s="123"/>
      <c r="D283" s="123"/>
      <c r="E283" s="123"/>
      <c r="F283" s="123"/>
      <c r="G283" s="139">
        <f>SUM(G183:G281)</f>
        <v>0</v>
      </c>
      <c r="H283" s="124">
        <f>SUM(H183:H281)</f>
        <v>0</v>
      </c>
      <c r="I283" s="124">
        <f>SUM(I183:I281)</f>
        <v>0</v>
      </c>
      <c r="J283" s="140">
        <f>SUM(J183:J281)</f>
        <v>0</v>
      </c>
    </row>
    <row r="284" spans="1:10" x14ac:dyDescent="0.25">
      <c r="A284" s="115"/>
      <c r="B284" s="120" t="s">
        <v>297</v>
      </c>
      <c r="C284" s="120"/>
      <c r="D284" s="120"/>
      <c r="E284" s="120"/>
      <c r="F284" s="120"/>
      <c r="G284" s="139">
        <f>G282+G283</f>
        <v>0</v>
      </c>
      <c r="H284" s="124">
        <f>H282+H283</f>
        <v>0</v>
      </c>
      <c r="I284" s="124">
        <f>I282+I283</f>
        <v>0</v>
      </c>
      <c r="J284" s="140">
        <f>J282+J283</f>
        <v>0</v>
      </c>
    </row>
    <row r="285" spans="1:10" x14ac:dyDescent="0.25">
      <c r="A285" s="115"/>
    </row>
    <row r="286" spans="1:10" x14ac:dyDescent="0.25">
      <c r="A286" s="115"/>
    </row>
    <row r="287" spans="1:10" x14ac:dyDescent="0.25">
      <c r="A287" s="115"/>
    </row>
    <row r="288" spans="1:10" x14ac:dyDescent="0.25">
      <c r="A288" s="115"/>
    </row>
    <row r="289" spans="1:1" x14ac:dyDescent="0.25">
      <c r="A289" s="115"/>
    </row>
    <row r="290" spans="1:1" x14ac:dyDescent="0.25">
      <c r="A290" s="115"/>
    </row>
    <row r="291" spans="1:1" x14ac:dyDescent="0.25">
      <c r="A291" s="115"/>
    </row>
  </sheetData>
  <sheetProtection algorithmName="SHA-512" hashValue="qM5DAq28Eh9AAD7YMqXl0d5jIApmtM8dFbNo+iNzdwcha7NXAQRKRoYOZXsYWC6+FJtAur6Wdx7VF3kmZFwjcA==" saltValue="+X/ppCeBPr87sA9bUUWEEg==" spinCount="100000" sheet="1" objects="1" scenarios="1"/>
  <mergeCells count="173">
    <mergeCell ref="C187:C195"/>
    <mergeCell ref="D187:D189"/>
    <mergeCell ref="E187:E189"/>
    <mergeCell ref="D190:D193"/>
    <mergeCell ref="E190:E191"/>
    <mergeCell ref="E192:E193"/>
    <mergeCell ref="D228:D229"/>
    <mergeCell ref="E228:E229"/>
    <mergeCell ref="D220:D221"/>
    <mergeCell ref="E220:E221"/>
    <mergeCell ref="D222:D223"/>
    <mergeCell ref="E222:E223"/>
    <mergeCell ref="D224:D225"/>
    <mergeCell ref="E224:E225"/>
    <mergeCell ref="D226:D227"/>
    <mergeCell ref="E226:E227"/>
    <mergeCell ref="D194:D195"/>
    <mergeCell ref="E194:E195"/>
    <mergeCell ref="C196:C237"/>
    <mergeCell ref="D196:D197"/>
    <mergeCell ref="E196:E197"/>
    <mergeCell ref="D198:D201"/>
    <mergeCell ref="D230:D231"/>
    <mergeCell ref="E230:E231"/>
    <mergeCell ref="D232:D233"/>
    <mergeCell ref="E232:E233"/>
    <mergeCell ref="D234:D235"/>
    <mergeCell ref="E234:E235"/>
    <mergeCell ref="B244:B281"/>
    <mergeCell ref="C244:D274"/>
    <mergeCell ref="C275:C281"/>
    <mergeCell ref="D275:D281"/>
    <mergeCell ref="D236:D237"/>
    <mergeCell ref="E236:E237"/>
    <mergeCell ref="C238:C243"/>
    <mergeCell ref="D238:D239"/>
    <mergeCell ref="E238:E239"/>
    <mergeCell ref="D240:D241"/>
    <mergeCell ref="E240:E241"/>
    <mergeCell ref="D242:D243"/>
    <mergeCell ref="E242:E243"/>
    <mergeCell ref="B183:B243"/>
    <mergeCell ref="C183:C186"/>
    <mergeCell ref="D183:D186"/>
    <mergeCell ref="D218:D219"/>
    <mergeCell ref="E218:E219"/>
    <mergeCell ref="D210:D211"/>
    <mergeCell ref="E210:E211"/>
    <mergeCell ref="D212:D213"/>
    <mergeCell ref="E212:E213"/>
    <mergeCell ref="D214:D215"/>
    <mergeCell ref="E214:E215"/>
    <mergeCell ref="D216:D217"/>
    <mergeCell ref="E216:E217"/>
    <mergeCell ref="D131:D133"/>
    <mergeCell ref="E131:E132"/>
    <mergeCell ref="E198:E199"/>
    <mergeCell ref="E200:E201"/>
    <mergeCell ref="D202:D203"/>
    <mergeCell ref="E202:E203"/>
    <mergeCell ref="D204:D205"/>
    <mergeCell ref="E204:E205"/>
    <mergeCell ref="D206:D207"/>
    <mergeCell ref="E206:E207"/>
    <mergeCell ref="D208:D209"/>
    <mergeCell ref="E208:E209"/>
    <mergeCell ref="E183:E184"/>
    <mergeCell ref="E185:E186"/>
    <mergeCell ref="B137:B181"/>
    <mergeCell ref="C137:C140"/>
    <mergeCell ref="D138:D139"/>
    <mergeCell ref="C141:D171"/>
    <mergeCell ref="C172:C181"/>
    <mergeCell ref="D172:D181"/>
    <mergeCell ref="B86:B136"/>
    <mergeCell ref="C86:C91"/>
    <mergeCell ref="D90:D91"/>
    <mergeCell ref="C92:C100"/>
    <mergeCell ref="D95:D100"/>
    <mergeCell ref="C101:C109"/>
    <mergeCell ref="D104:D109"/>
    <mergeCell ref="C110:C115"/>
    <mergeCell ref="D114:D115"/>
    <mergeCell ref="C116:C121"/>
    <mergeCell ref="D120:D121"/>
    <mergeCell ref="C122:C136"/>
    <mergeCell ref="D122:D130"/>
    <mergeCell ref="C71:C79"/>
    <mergeCell ref="D71:D73"/>
    <mergeCell ref="D74:D77"/>
    <mergeCell ref="E74:E75"/>
    <mergeCell ref="E76:E77"/>
    <mergeCell ref="D78:D79"/>
    <mergeCell ref="E78:E79"/>
    <mergeCell ref="C80:C85"/>
    <mergeCell ref="D80:D81"/>
    <mergeCell ref="E80:E81"/>
    <mergeCell ref="D82:D83"/>
    <mergeCell ref="E82:E83"/>
    <mergeCell ref="D84:D85"/>
    <mergeCell ref="E84:E85"/>
    <mergeCell ref="E122:E123"/>
    <mergeCell ref="E124:E125"/>
    <mergeCell ref="E126:E127"/>
    <mergeCell ref="E128:E129"/>
    <mergeCell ref="D57:D58"/>
    <mergeCell ref="E57:E58"/>
    <mergeCell ref="D59:D60"/>
    <mergeCell ref="E59:E60"/>
    <mergeCell ref="D61:D62"/>
    <mergeCell ref="E61:E62"/>
    <mergeCell ref="D63:D64"/>
    <mergeCell ref="E63:E64"/>
    <mergeCell ref="C65:C70"/>
    <mergeCell ref="D65:D66"/>
    <mergeCell ref="E65:E66"/>
    <mergeCell ref="D67:D68"/>
    <mergeCell ref="E67:E68"/>
    <mergeCell ref="D69:D70"/>
    <mergeCell ref="E69:E70"/>
    <mergeCell ref="D47:D48"/>
    <mergeCell ref="E47:E48"/>
    <mergeCell ref="D49:D50"/>
    <mergeCell ref="E49:E50"/>
    <mergeCell ref="D51:D52"/>
    <mergeCell ref="E51:E52"/>
    <mergeCell ref="D53:D54"/>
    <mergeCell ref="E53:E54"/>
    <mergeCell ref="D55:D56"/>
    <mergeCell ref="E55:E56"/>
    <mergeCell ref="D37:D38"/>
    <mergeCell ref="E37:E38"/>
    <mergeCell ref="D39:D40"/>
    <mergeCell ref="E39:E40"/>
    <mergeCell ref="D41:D42"/>
    <mergeCell ref="E41:E42"/>
    <mergeCell ref="D43:D44"/>
    <mergeCell ref="E43:E44"/>
    <mergeCell ref="D45:D46"/>
    <mergeCell ref="E45:E46"/>
    <mergeCell ref="E27:E28"/>
    <mergeCell ref="D29:D30"/>
    <mergeCell ref="E29:E30"/>
    <mergeCell ref="D31:D32"/>
    <mergeCell ref="E31:E32"/>
    <mergeCell ref="D33:D34"/>
    <mergeCell ref="E33:E34"/>
    <mergeCell ref="D35:D36"/>
    <mergeCell ref="E35:E36"/>
    <mergeCell ref="G1:J1"/>
    <mergeCell ref="B3:B85"/>
    <mergeCell ref="C3:C8"/>
    <mergeCell ref="D3:D8"/>
    <mergeCell ref="E3:E4"/>
    <mergeCell ref="E5:E6"/>
    <mergeCell ref="E7:E8"/>
    <mergeCell ref="C9:C20"/>
    <mergeCell ref="D9:D11"/>
    <mergeCell ref="E9:E11"/>
    <mergeCell ref="D12:D15"/>
    <mergeCell ref="E12:E13"/>
    <mergeCell ref="E14:E15"/>
    <mergeCell ref="D16:D17"/>
    <mergeCell ref="E16:E17"/>
    <mergeCell ref="D18:D20"/>
    <mergeCell ref="E18:E20"/>
    <mergeCell ref="C21:C64"/>
    <mergeCell ref="D21:D22"/>
    <mergeCell ref="E21:E22"/>
    <mergeCell ref="D23:D26"/>
    <mergeCell ref="E23:E24"/>
    <mergeCell ref="E25:E26"/>
    <mergeCell ref="D27:D28"/>
  </mergeCells>
  <pageMargins left="0.7" right="0.7" top="0.78749999999999998" bottom="0.78749999999999998"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00A933"/>
  </sheetPr>
  <dimension ref="A2:L42"/>
  <sheetViews>
    <sheetView zoomScaleNormal="100" workbookViewId="0"/>
  </sheetViews>
  <sheetFormatPr baseColWidth="10" defaultColWidth="10.7109375" defaultRowHeight="15" x14ac:dyDescent="0.25"/>
  <cols>
    <col min="1" max="1" width="20.28515625" style="222" customWidth="1"/>
    <col min="2" max="2" width="25.28515625" style="222" customWidth="1"/>
    <col min="3" max="3" width="86.42578125" style="222" customWidth="1"/>
    <col min="4" max="16384" width="10.7109375" style="222"/>
  </cols>
  <sheetData>
    <row r="2" spans="1:12" ht="30" customHeight="1" x14ac:dyDescent="0.25">
      <c r="A2" s="220" t="s">
        <v>0</v>
      </c>
      <c r="B2" s="220"/>
      <c r="C2" s="159" t="s">
        <v>313</v>
      </c>
      <c r="D2" s="221" t="s">
        <v>301</v>
      </c>
      <c r="E2" s="221"/>
      <c r="F2" s="221"/>
      <c r="G2" s="221"/>
      <c r="H2" s="221"/>
      <c r="I2" s="221"/>
      <c r="J2" s="221"/>
      <c r="K2" s="221"/>
      <c r="L2" s="221"/>
    </row>
    <row r="3" spans="1:12" ht="30" customHeight="1" x14ac:dyDescent="0.25">
      <c r="A3" s="223" t="s">
        <v>1</v>
      </c>
      <c r="B3" s="224" t="s">
        <v>2</v>
      </c>
      <c r="C3" s="151"/>
    </row>
    <row r="4" spans="1:12" ht="15" customHeight="1" x14ac:dyDescent="0.25">
      <c r="A4" s="223"/>
      <c r="B4" s="224" t="s">
        <v>3</v>
      </c>
      <c r="C4" s="151"/>
    </row>
    <row r="5" spans="1:12" ht="30" x14ac:dyDescent="0.25">
      <c r="A5" s="223"/>
      <c r="B5" s="224" t="s">
        <v>4</v>
      </c>
      <c r="C5" s="151"/>
    </row>
    <row r="6" spans="1:12" ht="15" customHeight="1" x14ac:dyDescent="0.25">
      <c r="A6" s="223"/>
      <c r="B6" s="224" t="s">
        <v>5</v>
      </c>
      <c r="C6" s="151"/>
    </row>
    <row r="7" spans="1:12" ht="15" customHeight="1" x14ac:dyDescent="0.25">
      <c r="A7" s="223"/>
      <c r="B7" s="224" t="s">
        <v>6</v>
      </c>
      <c r="C7" s="151"/>
    </row>
    <row r="8" spans="1:12" ht="15" customHeight="1" x14ac:dyDescent="0.25">
      <c r="A8" s="223"/>
      <c r="B8" s="224" t="s">
        <v>6</v>
      </c>
      <c r="C8" s="151"/>
    </row>
    <row r="9" spans="1:12" ht="15" customHeight="1" x14ac:dyDescent="0.25">
      <c r="A9" s="223"/>
      <c r="B9" s="224" t="s">
        <v>6</v>
      </c>
      <c r="C9" s="151"/>
    </row>
    <row r="10" spans="1:12" ht="40.5" customHeight="1" x14ac:dyDescent="0.25">
      <c r="A10" s="225" t="s">
        <v>302</v>
      </c>
      <c r="B10" s="224" t="s">
        <v>7</v>
      </c>
      <c r="C10" s="151"/>
    </row>
    <row r="11" spans="1:12" ht="30" x14ac:dyDescent="0.25">
      <c r="A11" s="225"/>
      <c r="B11" s="224" t="s">
        <v>8</v>
      </c>
      <c r="C11" s="151"/>
    </row>
    <row r="12" spans="1:12" x14ac:dyDescent="0.25">
      <c r="A12" s="225"/>
      <c r="B12" s="224" t="s">
        <v>9</v>
      </c>
      <c r="C12" s="151"/>
    </row>
    <row r="13" spans="1:12" ht="30" x14ac:dyDescent="0.25">
      <c r="A13" s="225"/>
      <c r="B13" s="224" t="s">
        <v>10</v>
      </c>
      <c r="C13" s="151"/>
    </row>
    <row r="14" spans="1:12" ht="15" customHeight="1" x14ac:dyDescent="0.25">
      <c r="A14" s="225" t="s">
        <v>11</v>
      </c>
      <c r="B14" s="224" t="s">
        <v>12</v>
      </c>
      <c r="C14" s="151"/>
    </row>
    <row r="15" spans="1:12" ht="30" x14ac:dyDescent="0.25">
      <c r="A15" s="225"/>
      <c r="B15" s="224" t="s">
        <v>13</v>
      </c>
      <c r="C15" s="151"/>
    </row>
    <row r="16" spans="1:12" x14ac:dyDescent="0.25">
      <c r="A16" s="225"/>
      <c r="B16" s="224" t="s">
        <v>14</v>
      </c>
      <c r="C16" s="151"/>
    </row>
    <row r="17" spans="1:3" x14ac:dyDescent="0.25">
      <c r="A17" s="225"/>
      <c r="B17" s="224" t="s">
        <v>15</v>
      </c>
      <c r="C17" s="151"/>
    </row>
    <row r="18" spans="1:3" ht="33.75" customHeight="1" x14ac:dyDescent="0.25">
      <c r="A18" s="225"/>
      <c r="B18" s="224" t="s">
        <v>16</v>
      </c>
      <c r="C18" s="151"/>
    </row>
    <row r="19" spans="1:3" ht="15" customHeight="1" x14ac:dyDescent="0.25">
      <c r="A19" s="223" t="s">
        <v>17</v>
      </c>
      <c r="B19" s="224" t="s">
        <v>18</v>
      </c>
      <c r="C19" s="151"/>
    </row>
    <row r="20" spans="1:3" ht="15" customHeight="1" x14ac:dyDescent="0.25">
      <c r="A20" s="223"/>
      <c r="B20" s="224" t="s">
        <v>19</v>
      </c>
      <c r="C20" s="151"/>
    </row>
    <row r="21" spans="1:3" ht="15" customHeight="1" x14ac:dyDescent="0.25">
      <c r="A21" s="223"/>
      <c r="B21" s="224" t="s">
        <v>20</v>
      </c>
      <c r="C21" s="151"/>
    </row>
    <row r="22" spans="1:3" ht="15" customHeight="1" x14ac:dyDescent="0.25">
      <c r="A22" s="223"/>
      <c r="B22" s="224" t="s">
        <v>21</v>
      </c>
      <c r="C22" s="151"/>
    </row>
    <row r="23" spans="1:3" ht="15" customHeight="1" x14ac:dyDescent="0.25">
      <c r="A23" s="223"/>
      <c r="B23" s="224" t="s">
        <v>22</v>
      </c>
      <c r="C23" s="151"/>
    </row>
    <row r="24" spans="1:3" x14ac:dyDescent="0.25">
      <c r="A24" s="223"/>
      <c r="B24" s="224" t="s">
        <v>23</v>
      </c>
      <c r="C24" s="151"/>
    </row>
    <row r="25" spans="1:3" x14ac:dyDescent="0.25">
      <c r="A25" s="223"/>
      <c r="B25" s="224" t="s">
        <v>24</v>
      </c>
      <c r="C25" s="151"/>
    </row>
    <row r="26" spans="1:3" x14ac:dyDescent="0.25">
      <c r="A26" s="223"/>
      <c r="B26" s="224" t="s">
        <v>25</v>
      </c>
      <c r="C26" s="151"/>
    </row>
    <row r="27" spans="1:3" x14ac:dyDescent="0.25">
      <c r="A27" s="223"/>
      <c r="B27" s="224" t="s">
        <v>26</v>
      </c>
      <c r="C27" s="151"/>
    </row>
    <row r="28" spans="1:3" x14ac:dyDescent="0.25">
      <c r="A28" s="223"/>
      <c r="B28" s="224" t="s">
        <v>27</v>
      </c>
      <c r="C28" s="151"/>
    </row>
    <row r="29" spans="1:3" x14ac:dyDescent="0.25">
      <c r="A29" s="223"/>
      <c r="B29" s="224" t="s">
        <v>28</v>
      </c>
      <c r="C29" s="151"/>
    </row>
    <row r="30" spans="1:3" x14ac:dyDescent="0.25">
      <c r="A30" s="223"/>
      <c r="B30" s="224" t="s">
        <v>29</v>
      </c>
      <c r="C30" s="151"/>
    </row>
    <row r="36" spans="1:1" x14ac:dyDescent="0.25">
      <c r="A36" s="226" t="s">
        <v>313</v>
      </c>
    </row>
    <row r="37" spans="1:1" x14ac:dyDescent="0.25">
      <c r="A37" s="226" t="s">
        <v>314</v>
      </c>
    </row>
    <row r="38" spans="1:1" x14ac:dyDescent="0.25">
      <c r="A38" s="226" t="s">
        <v>312</v>
      </c>
    </row>
    <row r="41" spans="1:1" x14ac:dyDescent="0.25">
      <c r="A41" s="227"/>
    </row>
    <row r="42" spans="1:1" x14ac:dyDescent="0.25">
      <c r="A42" s="227"/>
    </row>
  </sheetData>
  <sheetProtection algorithmName="SHA-512" hashValue="e3lgjdDXPpFKQbWRg0zQpG00WBLWPhh5yZw4gik2Dm9osMbwJAKEOGM3RsU2Ubbx72QQCOm0xGpztRY64GRAqA==" saltValue="d3t74PvZWAQMwzPhbb3yBQ==" spinCount="100000" sheet="1" objects="1" scenarios="1"/>
  <mergeCells count="6">
    <mergeCell ref="A19:A30"/>
    <mergeCell ref="D2:L2"/>
    <mergeCell ref="A2:B2"/>
    <mergeCell ref="A3:A9"/>
    <mergeCell ref="A10:A13"/>
    <mergeCell ref="A14:A18"/>
  </mergeCells>
  <dataValidations count="1">
    <dataValidation type="list" operator="equal" allowBlank="1" showErrorMessage="1" sqref="C2" xr:uid="{512E0E00-8E32-4C38-B8E3-9D2754211B98}">
      <formula1>$A$36:$A$38</formula1>
      <formula2>0</formula2>
    </dataValidation>
  </dataValidations>
  <pageMargins left="0.7" right="0.7" top="0.78749999999999998" bottom="0.78749999999999998" header="0.511811023622047" footer="0.511811023622047"/>
  <pageSetup paperSize="9" scale="67" orientation="landscape" horizontalDpi="300" verticalDpi="30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00A933"/>
  </sheetPr>
  <dimension ref="A1:AMJ186"/>
  <sheetViews>
    <sheetView zoomScaleNormal="100" workbookViewId="0">
      <pane ySplit="2" topLeftCell="A3" activePane="bottomLeft" state="frozen"/>
      <selection activeCell="L31" sqref="L31"/>
      <selection pane="bottomLeft" activeCell="B1" sqref="B1:G1"/>
    </sheetView>
  </sheetViews>
  <sheetFormatPr baseColWidth="10" defaultColWidth="11.42578125" defaultRowHeight="15" x14ac:dyDescent="0.25"/>
  <cols>
    <col min="1" max="1" width="2.85546875" style="2" customWidth="1"/>
    <col min="2" max="2" width="15.42578125" style="3" customWidth="1"/>
    <col min="3" max="3" width="20" style="156" customWidth="1"/>
    <col min="4" max="4" width="26.28515625" style="156" customWidth="1"/>
    <col min="5" max="5" width="34.28515625" customWidth="1"/>
    <col min="6" max="6" width="19" style="3" customWidth="1"/>
    <col min="7" max="7" width="11.42578125" style="4"/>
    <col min="8" max="8" width="37.85546875" customWidth="1"/>
    <col min="9" max="9" width="41.28515625" customWidth="1"/>
    <col min="10" max="10" width="37.7109375" customWidth="1"/>
    <col min="11" max="11" width="60.7109375" customWidth="1"/>
    <col min="1005" max="1024" width="11.5703125" customWidth="1"/>
  </cols>
  <sheetData>
    <row r="1" spans="1:1024" s="2" customFormat="1" ht="33.75" customHeight="1" x14ac:dyDescent="0.25">
      <c r="A1" s="153"/>
      <c r="B1" s="162"/>
      <c r="C1" s="162"/>
      <c r="D1" s="162"/>
      <c r="E1" s="162"/>
      <c r="F1" s="162"/>
      <c r="G1" s="162"/>
      <c r="H1" s="163" t="s">
        <v>30</v>
      </c>
      <c r="I1" s="163"/>
      <c r="J1" s="163" t="s">
        <v>30</v>
      </c>
      <c r="K1" s="163"/>
      <c r="ALQ1"/>
      <c r="ALR1"/>
      <c r="ALS1"/>
      <c r="ALT1"/>
      <c r="ALU1"/>
      <c r="ALV1"/>
      <c r="ALW1"/>
      <c r="ALX1"/>
      <c r="ALY1"/>
      <c r="ALZ1"/>
      <c r="AMA1"/>
      <c r="AMB1"/>
      <c r="AMC1"/>
      <c r="AMD1"/>
      <c r="AME1"/>
      <c r="AMF1"/>
      <c r="AMG1"/>
      <c r="AMH1"/>
      <c r="AMI1"/>
      <c r="AMJ1"/>
    </row>
    <row r="2" spans="1:1024" ht="30" x14ac:dyDescent="0.25">
      <c r="B2" s="154" t="s">
        <v>31</v>
      </c>
      <c r="C2" s="5"/>
      <c r="D2" s="5"/>
      <c r="E2" s="6"/>
      <c r="F2" s="7" t="s">
        <v>32</v>
      </c>
      <c r="G2" s="155" t="str">
        <f>'Eingabe Stammdaten'!C2</f>
        <v>2020 (final)</v>
      </c>
      <c r="H2" s="155" t="s">
        <v>33</v>
      </c>
      <c r="I2" s="155" t="s">
        <v>34</v>
      </c>
      <c r="J2" s="155" t="s">
        <v>35</v>
      </c>
      <c r="K2" s="8" t="s">
        <v>36</v>
      </c>
    </row>
    <row r="3" spans="1:1024" ht="15" customHeight="1" x14ac:dyDescent="0.25">
      <c r="B3" s="164" t="s">
        <v>37</v>
      </c>
      <c r="C3" s="165" t="s">
        <v>38</v>
      </c>
      <c r="D3" s="165" t="s">
        <v>39</v>
      </c>
      <c r="E3" s="166" t="s">
        <v>40</v>
      </c>
      <c r="F3" s="9" t="s">
        <v>41</v>
      </c>
      <c r="G3" s="10"/>
      <c r="H3" s="167"/>
      <c r="I3" s="167"/>
      <c r="J3" s="167"/>
      <c r="K3" s="167"/>
    </row>
    <row r="4" spans="1:1024" ht="15" customHeight="1" x14ac:dyDescent="0.25">
      <c r="B4" s="164"/>
      <c r="C4" s="165"/>
      <c r="D4" s="165"/>
      <c r="E4" s="166"/>
      <c r="F4" s="9" t="s">
        <v>42</v>
      </c>
      <c r="G4" s="10"/>
      <c r="H4" s="167"/>
      <c r="I4" s="167"/>
      <c r="J4" s="167"/>
      <c r="K4" s="167"/>
    </row>
    <row r="5" spans="1:1024" ht="15" customHeight="1" x14ac:dyDescent="0.25">
      <c r="B5" s="164"/>
      <c r="C5" s="165"/>
      <c r="D5" s="165"/>
      <c r="E5" s="168" t="s">
        <v>43</v>
      </c>
      <c r="F5" s="9" t="s">
        <v>41</v>
      </c>
      <c r="G5" s="10"/>
      <c r="H5" s="167"/>
      <c r="I5" s="167"/>
      <c r="J5" s="167"/>
      <c r="K5" s="167"/>
    </row>
    <row r="6" spans="1:1024" ht="15" customHeight="1" x14ac:dyDescent="0.25">
      <c r="B6" s="164"/>
      <c r="C6" s="165"/>
      <c r="D6" s="165"/>
      <c r="E6" s="168"/>
      <c r="F6" s="9" t="s">
        <v>42</v>
      </c>
      <c r="G6" s="10"/>
      <c r="H6" s="167"/>
      <c r="I6" s="167"/>
      <c r="J6" s="167"/>
      <c r="K6" s="167"/>
    </row>
    <row r="7" spans="1:1024" ht="15" customHeight="1" x14ac:dyDescent="0.25">
      <c r="B7" s="164"/>
      <c r="C7" s="165"/>
      <c r="D7" s="165"/>
      <c r="E7" s="169" t="s">
        <v>44</v>
      </c>
      <c r="F7" s="9" t="s">
        <v>41</v>
      </c>
      <c r="G7" s="10"/>
      <c r="H7" s="167"/>
      <c r="I7" s="167"/>
      <c r="J7" s="167"/>
      <c r="K7" s="167"/>
    </row>
    <row r="8" spans="1:1024" ht="15" customHeight="1" x14ac:dyDescent="0.25">
      <c r="B8" s="164"/>
      <c r="C8" s="165"/>
      <c r="D8" s="165"/>
      <c r="E8" s="169"/>
      <c r="F8" s="9" t="s">
        <v>42</v>
      </c>
      <c r="G8" s="10"/>
      <c r="H8" s="167"/>
      <c r="I8" s="167"/>
      <c r="J8" s="167"/>
      <c r="K8" s="167"/>
    </row>
    <row r="9" spans="1:1024" ht="15" customHeight="1" x14ac:dyDescent="0.25">
      <c r="B9" s="164"/>
      <c r="C9" s="165" t="s">
        <v>45</v>
      </c>
      <c r="D9" s="165" t="s">
        <v>46</v>
      </c>
      <c r="E9" s="170"/>
      <c r="F9" s="9" t="s">
        <v>47</v>
      </c>
      <c r="G9" s="10"/>
      <c r="H9" s="167"/>
      <c r="I9" s="167"/>
      <c r="J9" s="167"/>
      <c r="K9" s="167"/>
    </row>
    <row r="10" spans="1:1024" ht="15" customHeight="1" x14ac:dyDescent="0.25">
      <c r="B10" s="164"/>
      <c r="C10" s="165"/>
      <c r="D10" s="165"/>
      <c r="E10" s="170"/>
      <c r="F10" s="9" t="s">
        <v>48</v>
      </c>
      <c r="G10" s="10"/>
      <c r="H10" s="167"/>
      <c r="I10" s="167"/>
      <c r="J10" s="167"/>
      <c r="K10" s="167"/>
    </row>
    <row r="11" spans="1:1024" ht="15" customHeight="1" x14ac:dyDescent="0.25">
      <c r="B11" s="164"/>
      <c r="C11" s="165"/>
      <c r="D11" s="165"/>
      <c r="E11" s="170"/>
      <c r="F11" s="9" t="s">
        <v>49</v>
      </c>
      <c r="G11" s="10"/>
      <c r="H11" s="167"/>
      <c r="I11" s="167"/>
      <c r="J11" s="167"/>
      <c r="K11" s="167"/>
    </row>
    <row r="12" spans="1:1024" ht="15" customHeight="1" x14ac:dyDescent="0.25">
      <c r="B12" s="164"/>
      <c r="C12" s="165"/>
      <c r="D12" s="165" t="s">
        <v>50</v>
      </c>
      <c r="E12" s="171" t="s">
        <v>51</v>
      </c>
      <c r="F12" s="11" t="s">
        <v>41</v>
      </c>
      <c r="G12" s="10"/>
      <c r="H12" s="167"/>
      <c r="I12" s="167"/>
      <c r="J12" s="167"/>
      <c r="K12" s="167"/>
    </row>
    <row r="13" spans="1:1024" ht="15" customHeight="1" x14ac:dyDescent="0.25">
      <c r="B13" s="164"/>
      <c r="C13" s="165"/>
      <c r="D13" s="165"/>
      <c r="E13" s="171"/>
      <c r="F13" s="11" t="s">
        <v>52</v>
      </c>
      <c r="G13" s="10"/>
      <c r="H13" s="167"/>
      <c r="I13" s="167"/>
      <c r="J13" s="167"/>
      <c r="K13" s="167"/>
    </row>
    <row r="14" spans="1:1024" ht="15" customHeight="1" x14ac:dyDescent="0.25">
      <c r="B14" s="164"/>
      <c r="C14" s="165"/>
      <c r="D14" s="165"/>
      <c r="E14" s="171" t="s">
        <v>53</v>
      </c>
      <c r="F14" s="11" t="s">
        <v>41</v>
      </c>
      <c r="G14" s="10"/>
      <c r="H14" s="167"/>
      <c r="I14" s="167"/>
      <c r="J14" s="167"/>
      <c r="K14" s="167"/>
    </row>
    <row r="15" spans="1:1024" ht="15" customHeight="1" x14ac:dyDescent="0.25">
      <c r="B15" s="164"/>
      <c r="C15" s="165"/>
      <c r="D15" s="165"/>
      <c r="E15" s="171"/>
      <c r="F15" s="11" t="s">
        <v>52</v>
      </c>
      <c r="G15" s="10"/>
      <c r="H15" s="167"/>
      <c r="I15" s="167"/>
      <c r="J15" s="167"/>
      <c r="K15" s="167"/>
    </row>
    <row r="16" spans="1:1024" ht="15" customHeight="1" x14ac:dyDescent="0.25">
      <c r="B16" s="164"/>
      <c r="C16" s="165"/>
      <c r="D16" s="165" t="s">
        <v>54</v>
      </c>
      <c r="E16" s="172"/>
      <c r="F16" s="9" t="s">
        <v>41</v>
      </c>
      <c r="G16" s="10"/>
      <c r="H16" s="167"/>
      <c r="I16" s="167"/>
      <c r="J16" s="167"/>
      <c r="K16" s="167"/>
    </row>
    <row r="17" spans="2:11" ht="15" customHeight="1" x14ac:dyDescent="0.25">
      <c r="B17" s="164"/>
      <c r="C17" s="165"/>
      <c r="D17" s="165"/>
      <c r="E17" s="172"/>
      <c r="F17" s="9" t="s">
        <v>55</v>
      </c>
      <c r="G17" s="10"/>
      <c r="H17" s="167"/>
      <c r="I17" s="167"/>
      <c r="J17" s="167"/>
      <c r="K17" s="167"/>
    </row>
    <row r="18" spans="2:11" ht="15" customHeight="1" x14ac:dyDescent="0.25">
      <c r="B18" s="164"/>
      <c r="C18" s="165"/>
      <c r="D18" s="173" t="s">
        <v>56</v>
      </c>
      <c r="E18" s="174" t="s">
        <v>57</v>
      </c>
      <c r="F18" s="9" t="s">
        <v>41</v>
      </c>
      <c r="G18" s="10"/>
      <c r="H18" s="167"/>
      <c r="I18" s="167"/>
      <c r="J18" s="167"/>
      <c r="K18" s="167"/>
    </row>
    <row r="19" spans="2:11" ht="15" customHeight="1" x14ac:dyDescent="0.25">
      <c r="B19" s="164"/>
      <c r="C19" s="165"/>
      <c r="D19" s="165"/>
      <c r="E19" s="174"/>
      <c r="F19" s="11" t="s">
        <v>58</v>
      </c>
      <c r="G19" s="10"/>
      <c r="H19" s="167"/>
      <c r="I19" s="167"/>
      <c r="J19" s="167"/>
      <c r="K19" s="167"/>
    </row>
    <row r="20" spans="2:11" ht="15" customHeight="1" x14ac:dyDescent="0.25">
      <c r="B20" s="164"/>
      <c r="C20" s="165"/>
      <c r="D20" s="165"/>
      <c r="E20" s="174"/>
      <c r="F20" s="11" t="s">
        <v>55</v>
      </c>
      <c r="G20" s="10"/>
      <c r="H20" s="167"/>
      <c r="I20" s="167"/>
      <c r="J20" s="167"/>
      <c r="K20" s="167"/>
    </row>
    <row r="21" spans="2:11" ht="15" customHeight="1" x14ac:dyDescent="0.25">
      <c r="B21" s="164"/>
      <c r="C21" s="165" t="s">
        <v>59</v>
      </c>
      <c r="D21" s="165" t="s">
        <v>60</v>
      </c>
      <c r="E21" s="170" t="s">
        <v>61</v>
      </c>
      <c r="F21" s="9" t="s">
        <v>62</v>
      </c>
      <c r="G21" s="10"/>
      <c r="H21" s="167"/>
      <c r="I21" s="167"/>
      <c r="J21" s="167"/>
      <c r="K21" s="167"/>
    </row>
    <row r="22" spans="2:11" ht="15" customHeight="1" x14ac:dyDescent="0.25">
      <c r="B22" s="164"/>
      <c r="C22" s="165"/>
      <c r="D22" s="165"/>
      <c r="E22" s="170"/>
      <c r="F22" s="9" t="s">
        <v>42</v>
      </c>
      <c r="G22" s="10"/>
      <c r="H22" s="167"/>
      <c r="I22" s="167"/>
      <c r="J22" s="167"/>
      <c r="K22" s="167"/>
    </row>
    <row r="23" spans="2:11" ht="15" customHeight="1" x14ac:dyDescent="0.25">
      <c r="B23" s="164"/>
      <c r="C23" s="165"/>
      <c r="D23" s="165" t="s">
        <v>63</v>
      </c>
      <c r="E23" s="170" t="s">
        <v>64</v>
      </c>
      <c r="F23" s="9" t="s">
        <v>62</v>
      </c>
      <c r="G23" s="10"/>
      <c r="H23" s="167"/>
      <c r="I23" s="167"/>
      <c r="J23" s="167"/>
      <c r="K23" s="167"/>
    </row>
    <row r="24" spans="2:11" ht="15" customHeight="1" x14ac:dyDescent="0.25">
      <c r="B24" s="164"/>
      <c r="C24" s="165"/>
      <c r="D24" s="165"/>
      <c r="E24" s="170"/>
      <c r="F24" s="9" t="s">
        <v>42</v>
      </c>
      <c r="G24" s="10"/>
      <c r="H24" s="167"/>
      <c r="I24" s="167"/>
      <c r="J24" s="167"/>
      <c r="K24" s="167"/>
    </row>
    <row r="25" spans="2:11" ht="15" customHeight="1" x14ac:dyDescent="0.25">
      <c r="B25" s="164"/>
      <c r="C25" s="165"/>
      <c r="D25" s="165"/>
      <c r="E25" s="170" t="s">
        <v>65</v>
      </c>
      <c r="F25" s="9" t="s">
        <v>62</v>
      </c>
      <c r="G25" s="10"/>
      <c r="H25" s="167"/>
      <c r="I25" s="167"/>
      <c r="J25" s="167"/>
      <c r="K25" s="167"/>
    </row>
    <row r="26" spans="2:11" ht="15" customHeight="1" x14ac:dyDescent="0.25">
      <c r="B26" s="164"/>
      <c r="C26" s="165"/>
      <c r="D26" s="165"/>
      <c r="E26" s="170"/>
      <c r="F26" s="9" t="s">
        <v>42</v>
      </c>
      <c r="G26" s="10"/>
      <c r="H26" s="167"/>
      <c r="I26" s="167"/>
      <c r="J26" s="167"/>
      <c r="K26" s="167"/>
    </row>
    <row r="27" spans="2:11" ht="15" customHeight="1" x14ac:dyDescent="0.25">
      <c r="B27" s="164"/>
      <c r="C27" s="165"/>
      <c r="D27" s="165" t="s">
        <v>66</v>
      </c>
      <c r="E27" s="170" t="s">
        <v>67</v>
      </c>
      <c r="F27" s="9" t="s">
        <v>62</v>
      </c>
      <c r="G27" s="10"/>
      <c r="H27" s="167"/>
      <c r="I27" s="167"/>
      <c r="J27" s="167"/>
      <c r="K27" s="167"/>
    </row>
    <row r="28" spans="2:11" ht="15" customHeight="1" x14ac:dyDescent="0.25">
      <c r="B28" s="164"/>
      <c r="C28" s="165"/>
      <c r="D28" s="165"/>
      <c r="E28" s="170"/>
      <c r="F28" s="9" t="s">
        <v>42</v>
      </c>
      <c r="G28" s="10"/>
      <c r="H28" s="167"/>
      <c r="I28" s="167"/>
      <c r="J28" s="167"/>
      <c r="K28" s="167"/>
    </row>
    <row r="29" spans="2:11" ht="15" customHeight="1" x14ac:dyDescent="0.25">
      <c r="B29" s="164"/>
      <c r="C29" s="165"/>
      <c r="D29" s="165" t="s">
        <v>68</v>
      </c>
      <c r="E29" s="170" t="s">
        <v>69</v>
      </c>
      <c r="F29" s="9" t="s">
        <v>62</v>
      </c>
      <c r="G29" s="10"/>
      <c r="H29" s="150"/>
      <c r="I29" s="150"/>
      <c r="J29" s="150"/>
      <c r="K29" s="150"/>
    </row>
    <row r="30" spans="2:11" ht="15" customHeight="1" x14ac:dyDescent="0.25">
      <c r="B30" s="164"/>
      <c r="C30" s="165"/>
      <c r="D30" s="165"/>
      <c r="E30" s="170"/>
      <c r="F30" s="9" t="s">
        <v>42</v>
      </c>
      <c r="G30" s="10"/>
      <c r="H30" s="150"/>
      <c r="I30" s="150"/>
      <c r="J30" s="150"/>
      <c r="K30" s="150"/>
    </row>
    <row r="31" spans="2:11" ht="15" customHeight="1" x14ac:dyDescent="0.25">
      <c r="B31" s="164"/>
      <c r="C31" s="165"/>
      <c r="D31" s="173" t="s">
        <v>70</v>
      </c>
      <c r="E31" s="172" t="s">
        <v>71</v>
      </c>
      <c r="F31" s="11" t="s">
        <v>62</v>
      </c>
      <c r="G31" s="10"/>
      <c r="H31" s="167"/>
      <c r="I31" s="167"/>
      <c r="J31" s="167"/>
      <c r="K31" s="167"/>
    </row>
    <row r="32" spans="2:11" ht="15" customHeight="1" x14ac:dyDescent="0.25">
      <c r="B32" s="164"/>
      <c r="C32" s="165"/>
      <c r="D32" s="173"/>
      <c r="E32" s="172"/>
      <c r="F32" s="11" t="s">
        <v>42</v>
      </c>
      <c r="G32" s="10"/>
      <c r="H32" s="167"/>
      <c r="I32" s="167"/>
      <c r="J32" s="167"/>
      <c r="K32" s="167"/>
    </row>
    <row r="33" spans="2:11" ht="15" customHeight="1" x14ac:dyDescent="0.25">
      <c r="B33" s="164"/>
      <c r="C33" s="165"/>
      <c r="D33" s="165" t="s">
        <v>72</v>
      </c>
      <c r="E33" s="170" t="s">
        <v>73</v>
      </c>
      <c r="F33" s="9" t="s">
        <v>62</v>
      </c>
      <c r="G33" s="10"/>
      <c r="H33" s="167"/>
      <c r="I33" s="167"/>
      <c r="J33" s="167"/>
      <c r="K33" s="167"/>
    </row>
    <row r="34" spans="2:11" ht="15" customHeight="1" x14ac:dyDescent="0.25">
      <c r="B34" s="164"/>
      <c r="C34" s="165"/>
      <c r="D34" s="165"/>
      <c r="E34" s="170"/>
      <c r="F34" s="9" t="s">
        <v>42</v>
      </c>
      <c r="G34" s="10"/>
      <c r="H34" s="167"/>
      <c r="I34" s="167"/>
      <c r="J34" s="167"/>
      <c r="K34" s="167"/>
    </row>
    <row r="35" spans="2:11" ht="15" customHeight="1" x14ac:dyDescent="0.25">
      <c r="B35" s="164"/>
      <c r="C35" s="165"/>
      <c r="D35" s="165" t="s">
        <v>74</v>
      </c>
      <c r="E35" s="170" t="s">
        <v>75</v>
      </c>
      <c r="F35" s="9" t="s">
        <v>62</v>
      </c>
      <c r="G35" s="10"/>
      <c r="H35" s="167"/>
      <c r="I35" s="167"/>
      <c r="J35" s="167"/>
      <c r="K35" s="167"/>
    </row>
    <row r="36" spans="2:11" ht="15" customHeight="1" x14ac:dyDescent="0.25">
      <c r="B36" s="164"/>
      <c r="C36" s="165"/>
      <c r="D36" s="165"/>
      <c r="E36" s="170"/>
      <c r="F36" s="9" t="s">
        <v>42</v>
      </c>
      <c r="G36" s="10"/>
      <c r="H36" s="167"/>
      <c r="I36" s="167"/>
      <c r="J36" s="167"/>
      <c r="K36" s="167"/>
    </row>
    <row r="37" spans="2:11" ht="15" customHeight="1" x14ac:dyDescent="0.25">
      <c r="B37" s="164"/>
      <c r="C37" s="165"/>
      <c r="D37" s="173" t="s">
        <v>76</v>
      </c>
      <c r="E37" s="172" t="s">
        <v>77</v>
      </c>
      <c r="F37" s="11" t="s">
        <v>62</v>
      </c>
      <c r="G37" s="10"/>
      <c r="H37" s="167"/>
      <c r="I37" s="167"/>
      <c r="J37" s="167"/>
      <c r="K37" s="167"/>
    </row>
    <row r="38" spans="2:11" ht="15" customHeight="1" x14ac:dyDescent="0.25">
      <c r="B38" s="164"/>
      <c r="C38" s="165"/>
      <c r="D38" s="173"/>
      <c r="E38" s="172"/>
      <c r="F38" s="11" t="s">
        <v>42</v>
      </c>
      <c r="G38" s="10"/>
      <c r="H38" s="167"/>
      <c r="I38" s="167"/>
      <c r="J38" s="167"/>
      <c r="K38" s="167"/>
    </row>
    <row r="39" spans="2:11" ht="15" customHeight="1" x14ac:dyDescent="0.25">
      <c r="B39" s="164"/>
      <c r="C39" s="165"/>
      <c r="D39" s="165" t="s">
        <v>78</v>
      </c>
      <c r="E39" s="170" t="s">
        <v>79</v>
      </c>
      <c r="F39" s="9" t="s">
        <v>62</v>
      </c>
      <c r="G39" s="10"/>
      <c r="H39" s="167"/>
      <c r="I39" s="167"/>
      <c r="J39" s="167"/>
      <c r="K39" s="167"/>
    </row>
    <row r="40" spans="2:11" ht="15" customHeight="1" x14ac:dyDescent="0.25">
      <c r="B40" s="164"/>
      <c r="C40" s="165"/>
      <c r="D40" s="165"/>
      <c r="E40" s="170"/>
      <c r="F40" s="9" t="s">
        <v>42</v>
      </c>
      <c r="G40" s="10"/>
      <c r="H40" s="167"/>
      <c r="I40" s="167"/>
      <c r="J40" s="167"/>
      <c r="K40" s="167"/>
    </row>
    <row r="41" spans="2:11" ht="15" customHeight="1" x14ac:dyDescent="0.25">
      <c r="B41" s="164"/>
      <c r="C41" s="165"/>
      <c r="D41" s="173" t="s">
        <v>80</v>
      </c>
      <c r="E41" s="172" t="s">
        <v>81</v>
      </c>
      <c r="F41" s="9" t="s">
        <v>62</v>
      </c>
      <c r="G41" s="10"/>
      <c r="H41" s="167"/>
      <c r="I41" s="167"/>
      <c r="J41" s="167"/>
      <c r="K41" s="167"/>
    </row>
    <row r="42" spans="2:11" ht="15" customHeight="1" x14ac:dyDescent="0.25">
      <c r="B42" s="164"/>
      <c r="C42" s="165"/>
      <c r="D42" s="173"/>
      <c r="E42" s="172"/>
      <c r="F42" s="9" t="s">
        <v>42</v>
      </c>
      <c r="G42" s="10"/>
      <c r="H42" s="167"/>
      <c r="I42" s="167"/>
      <c r="J42" s="167"/>
      <c r="K42" s="167"/>
    </row>
    <row r="43" spans="2:11" ht="15" customHeight="1" x14ac:dyDescent="0.25">
      <c r="B43" s="164"/>
      <c r="C43" s="165"/>
      <c r="D43" s="173" t="s">
        <v>82</v>
      </c>
      <c r="E43" s="172" t="s">
        <v>83</v>
      </c>
      <c r="F43" s="9" t="s">
        <v>62</v>
      </c>
      <c r="G43" s="10"/>
      <c r="H43" s="167"/>
      <c r="I43" s="167"/>
      <c r="J43" s="167"/>
      <c r="K43" s="167"/>
    </row>
    <row r="44" spans="2:11" ht="15" customHeight="1" x14ac:dyDescent="0.25">
      <c r="B44" s="164"/>
      <c r="C44" s="165"/>
      <c r="D44" s="173"/>
      <c r="E44" s="172"/>
      <c r="F44" s="9" t="s">
        <v>42</v>
      </c>
      <c r="G44" s="10"/>
      <c r="H44" s="167"/>
      <c r="I44" s="167"/>
      <c r="J44" s="167"/>
      <c r="K44" s="167"/>
    </row>
    <row r="45" spans="2:11" ht="15" customHeight="1" x14ac:dyDescent="0.25">
      <c r="B45" s="164"/>
      <c r="C45" s="165"/>
      <c r="D45" s="173" t="s">
        <v>84</v>
      </c>
      <c r="E45" s="172" t="s">
        <v>85</v>
      </c>
      <c r="F45" s="9" t="s">
        <v>62</v>
      </c>
      <c r="G45" s="10"/>
      <c r="H45" s="167"/>
      <c r="I45" s="167"/>
      <c r="J45" s="167"/>
      <c r="K45" s="167"/>
    </row>
    <row r="46" spans="2:11" ht="15" customHeight="1" x14ac:dyDescent="0.25">
      <c r="B46" s="164"/>
      <c r="C46" s="165"/>
      <c r="D46" s="173"/>
      <c r="E46" s="172"/>
      <c r="F46" s="9" t="s">
        <v>42</v>
      </c>
      <c r="G46" s="10"/>
      <c r="H46" s="167"/>
      <c r="I46" s="167"/>
      <c r="J46" s="167"/>
      <c r="K46" s="167"/>
    </row>
    <row r="47" spans="2:11" ht="15" customHeight="1" x14ac:dyDescent="0.25">
      <c r="B47" s="164"/>
      <c r="C47" s="165"/>
      <c r="D47" s="173" t="s">
        <v>86</v>
      </c>
      <c r="E47" s="172" t="s">
        <v>87</v>
      </c>
      <c r="F47" s="9" t="s">
        <v>62</v>
      </c>
      <c r="G47" s="10"/>
      <c r="H47" s="167"/>
      <c r="I47" s="167"/>
      <c r="J47" s="167"/>
      <c r="K47" s="167"/>
    </row>
    <row r="48" spans="2:11" ht="15" customHeight="1" x14ac:dyDescent="0.25">
      <c r="B48" s="164"/>
      <c r="C48" s="165"/>
      <c r="D48" s="173"/>
      <c r="E48" s="172"/>
      <c r="F48" s="9" t="s">
        <v>42</v>
      </c>
      <c r="G48" s="10"/>
      <c r="H48" s="167"/>
      <c r="I48" s="167"/>
      <c r="J48" s="167"/>
      <c r="K48" s="167"/>
    </row>
    <row r="49" spans="2:11" ht="15" customHeight="1" x14ac:dyDescent="0.25">
      <c r="B49" s="164"/>
      <c r="C49" s="165"/>
      <c r="D49" s="173" t="s">
        <v>88</v>
      </c>
      <c r="E49" s="172" t="s">
        <v>89</v>
      </c>
      <c r="F49" s="9" t="s">
        <v>62</v>
      </c>
      <c r="G49" s="10"/>
      <c r="H49" s="167"/>
      <c r="I49" s="167"/>
      <c r="J49" s="167"/>
      <c r="K49" s="167"/>
    </row>
    <row r="50" spans="2:11" ht="15" customHeight="1" x14ac:dyDescent="0.25">
      <c r="B50" s="164"/>
      <c r="C50" s="165"/>
      <c r="D50" s="173"/>
      <c r="E50" s="172"/>
      <c r="F50" s="9" t="s">
        <v>42</v>
      </c>
      <c r="G50" s="10"/>
      <c r="H50" s="167"/>
      <c r="I50" s="167"/>
      <c r="J50" s="167"/>
      <c r="K50" s="167"/>
    </row>
    <row r="51" spans="2:11" ht="15" customHeight="1" x14ac:dyDescent="0.25">
      <c r="B51" s="164"/>
      <c r="C51" s="165"/>
      <c r="D51" s="173" t="s">
        <v>90</v>
      </c>
      <c r="E51" s="172" t="s">
        <v>91</v>
      </c>
      <c r="F51" s="11" t="s">
        <v>62</v>
      </c>
      <c r="G51" s="10"/>
      <c r="H51" s="167"/>
      <c r="I51" s="167"/>
      <c r="J51" s="167"/>
      <c r="K51" s="167"/>
    </row>
    <row r="52" spans="2:11" ht="15" customHeight="1" x14ac:dyDescent="0.25">
      <c r="B52" s="164"/>
      <c r="C52" s="165"/>
      <c r="D52" s="173"/>
      <c r="E52" s="172"/>
      <c r="F52" s="11" t="s">
        <v>42</v>
      </c>
      <c r="G52" s="10"/>
      <c r="H52" s="167"/>
      <c r="I52" s="167"/>
      <c r="J52" s="167"/>
      <c r="K52" s="167"/>
    </row>
    <row r="53" spans="2:11" ht="15" customHeight="1" x14ac:dyDescent="0.25">
      <c r="B53" s="164"/>
      <c r="C53" s="165"/>
      <c r="D53" s="173" t="s">
        <v>90</v>
      </c>
      <c r="E53" s="172" t="s">
        <v>92</v>
      </c>
      <c r="F53" s="11" t="s">
        <v>62</v>
      </c>
      <c r="G53" s="10"/>
      <c r="H53" s="167"/>
      <c r="I53" s="167"/>
      <c r="J53" s="167"/>
      <c r="K53" s="167"/>
    </row>
    <row r="54" spans="2:11" ht="15" customHeight="1" x14ac:dyDescent="0.25">
      <c r="B54" s="164"/>
      <c r="C54" s="165"/>
      <c r="D54" s="173"/>
      <c r="E54" s="172"/>
      <c r="F54" s="11" t="s">
        <v>42</v>
      </c>
      <c r="G54" s="10"/>
      <c r="H54" s="167"/>
      <c r="I54" s="167"/>
      <c r="J54" s="167"/>
      <c r="K54" s="167"/>
    </row>
    <row r="55" spans="2:11" ht="15" customHeight="1" x14ac:dyDescent="0.25">
      <c r="B55" s="164"/>
      <c r="C55" s="165"/>
      <c r="D55" s="173" t="s">
        <v>93</v>
      </c>
      <c r="E55" s="172" t="s">
        <v>94</v>
      </c>
      <c r="F55" s="11" t="s">
        <v>62</v>
      </c>
      <c r="G55" s="10"/>
      <c r="H55" s="167"/>
      <c r="I55" s="167"/>
      <c r="J55" s="167"/>
      <c r="K55" s="167"/>
    </row>
    <row r="56" spans="2:11" ht="15" customHeight="1" x14ac:dyDescent="0.25">
      <c r="B56" s="164"/>
      <c r="C56" s="165"/>
      <c r="D56" s="173"/>
      <c r="E56" s="172"/>
      <c r="F56" s="11" t="s">
        <v>42</v>
      </c>
      <c r="G56" s="10"/>
      <c r="H56" s="167"/>
      <c r="I56" s="167"/>
      <c r="J56" s="167"/>
      <c r="K56" s="167"/>
    </row>
    <row r="57" spans="2:11" ht="15" customHeight="1" x14ac:dyDescent="0.25">
      <c r="B57" s="164"/>
      <c r="C57" s="165"/>
      <c r="D57" s="173" t="s">
        <v>95</v>
      </c>
      <c r="E57" s="172" t="s">
        <v>96</v>
      </c>
      <c r="F57" s="11" t="s">
        <v>62</v>
      </c>
      <c r="G57" s="10"/>
      <c r="H57" s="167"/>
      <c r="I57" s="167"/>
      <c r="J57" s="167"/>
      <c r="K57" s="167"/>
    </row>
    <row r="58" spans="2:11" ht="15" customHeight="1" x14ac:dyDescent="0.25">
      <c r="B58" s="164"/>
      <c r="C58" s="165"/>
      <c r="D58" s="173"/>
      <c r="E58" s="172"/>
      <c r="F58" s="11" t="s">
        <v>42</v>
      </c>
      <c r="G58" s="10"/>
      <c r="H58" s="167"/>
      <c r="I58" s="167"/>
      <c r="J58" s="167"/>
      <c r="K58" s="167"/>
    </row>
    <row r="59" spans="2:11" ht="15" customHeight="1" x14ac:dyDescent="0.25">
      <c r="B59" s="164"/>
      <c r="C59" s="165"/>
      <c r="D59" s="173" t="s">
        <v>97</v>
      </c>
      <c r="E59" s="172" t="s">
        <v>98</v>
      </c>
      <c r="F59" s="11" t="s">
        <v>62</v>
      </c>
      <c r="G59" s="10"/>
      <c r="H59" s="167"/>
      <c r="I59" s="167"/>
      <c r="J59" s="167"/>
      <c r="K59" s="167"/>
    </row>
    <row r="60" spans="2:11" ht="15" customHeight="1" x14ac:dyDescent="0.25">
      <c r="B60" s="164"/>
      <c r="C60" s="165"/>
      <c r="D60" s="173"/>
      <c r="E60" s="172"/>
      <c r="F60" s="11" t="s">
        <v>42</v>
      </c>
      <c r="G60" s="10"/>
      <c r="H60" s="167"/>
      <c r="I60" s="167"/>
      <c r="J60" s="167"/>
      <c r="K60" s="167"/>
    </row>
    <row r="61" spans="2:11" ht="15" customHeight="1" x14ac:dyDescent="0.25">
      <c r="B61" s="164"/>
      <c r="C61" s="165"/>
      <c r="D61" s="165" t="s">
        <v>99</v>
      </c>
      <c r="E61" s="170" t="s">
        <v>100</v>
      </c>
      <c r="F61" s="9" t="s">
        <v>62</v>
      </c>
      <c r="G61" s="10"/>
      <c r="H61" s="167"/>
      <c r="I61" s="167"/>
      <c r="J61" s="167"/>
      <c r="K61" s="167"/>
    </row>
    <row r="62" spans="2:11" ht="15" customHeight="1" x14ac:dyDescent="0.25">
      <c r="B62" s="164"/>
      <c r="C62" s="165"/>
      <c r="D62" s="165"/>
      <c r="E62" s="170"/>
      <c r="F62" s="9" t="s">
        <v>42</v>
      </c>
      <c r="G62" s="10"/>
      <c r="H62" s="167"/>
      <c r="I62" s="167"/>
      <c r="J62" s="167"/>
      <c r="K62" s="167"/>
    </row>
    <row r="63" spans="2:11" ht="15" customHeight="1" x14ac:dyDescent="0.25">
      <c r="B63" s="164"/>
      <c r="C63" s="165"/>
      <c r="D63" s="165" t="s">
        <v>101</v>
      </c>
      <c r="E63" s="170"/>
      <c r="F63" s="9" t="s">
        <v>62</v>
      </c>
      <c r="G63" s="10"/>
      <c r="H63" s="167"/>
      <c r="I63" s="167"/>
      <c r="J63" s="167"/>
      <c r="K63" s="167"/>
    </row>
    <row r="64" spans="2:11" ht="15" customHeight="1" x14ac:dyDescent="0.25">
      <c r="B64" s="164"/>
      <c r="C64" s="165"/>
      <c r="D64" s="165"/>
      <c r="E64" s="170"/>
      <c r="F64" s="9" t="s">
        <v>42</v>
      </c>
      <c r="G64" s="10"/>
      <c r="H64" s="167"/>
      <c r="I64" s="167"/>
      <c r="J64" s="167"/>
      <c r="K64" s="167"/>
    </row>
    <row r="65" spans="2:11" ht="15" customHeight="1" x14ac:dyDescent="0.25">
      <c r="B65" s="164"/>
      <c r="C65" s="165" t="s">
        <v>102</v>
      </c>
      <c r="D65" s="165" t="s">
        <v>103</v>
      </c>
      <c r="E65" s="170"/>
      <c r="F65" s="9" t="s">
        <v>62</v>
      </c>
      <c r="G65" s="10"/>
      <c r="H65" s="167"/>
      <c r="I65" s="167"/>
      <c r="J65" s="167"/>
      <c r="K65" s="167"/>
    </row>
    <row r="66" spans="2:11" ht="15" customHeight="1" x14ac:dyDescent="0.25">
      <c r="B66" s="164"/>
      <c r="C66" s="165"/>
      <c r="D66" s="165"/>
      <c r="E66" s="170"/>
      <c r="F66" s="9" t="s">
        <v>42</v>
      </c>
      <c r="G66" s="10"/>
      <c r="H66" s="167"/>
      <c r="I66" s="167"/>
      <c r="J66" s="167"/>
      <c r="K66" s="167"/>
    </row>
    <row r="67" spans="2:11" ht="15" customHeight="1" x14ac:dyDescent="0.25">
      <c r="B67" s="164"/>
      <c r="C67" s="165"/>
      <c r="D67" s="165" t="s">
        <v>104</v>
      </c>
      <c r="E67" s="170"/>
      <c r="F67" s="9" t="s">
        <v>62</v>
      </c>
      <c r="G67" s="10"/>
      <c r="H67" s="167"/>
      <c r="I67" s="167"/>
      <c r="J67" s="167"/>
      <c r="K67" s="167"/>
    </row>
    <row r="68" spans="2:11" ht="15" customHeight="1" x14ac:dyDescent="0.25">
      <c r="B68" s="164"/>
      <c r="C68" s="165"/>
      <c r="D68" s="165"/>
      <c r="E68" s="170"/>
      <c r="F68" s="9" t="s">
        <v>42</v>
      </c>
      <c r="G68" s="10"/>
      <c r="H68" s="167"/>
      <c r="I68" s="167"/>
      <c r="J68" s="167"/>
      <c r="K68" s="167"/>
    </row>
    <row r="69" spans="2:11" ht="15" customHeight="1" x14ac:dyDescent="0.25">
      <c r="B69" s="164"/>
      <c r="C69" s="165"/>
      <c r="D69" s="165" t="s">
        <v>105</v>
      </c>
      <c r="E69" s="170"/>
      <c r="F69" s="9" t="s">
        <v>62</v>
      </c>
      <c r="G69" s="10"/>
      <c r="H69" s="167"/>
      <c r="I69" s="167"/>
      <c r="J69" s="167"/>
      <c r="K69" s="167"/>
    </row>
    <row r="70" spans="2:11" ht="15" customHeight="1" x14ac:dyDescent="0.25">
      <c r="B70" s="164"/>
      <c r="C70" s="165"/>
      <c r="D70" s="165"/>
      <c r="E70" s="170"/>
      <c r="F70" s="9" t="s">
        <v>42</v>
      </c>
      <c r="G70" s="10"/>
      <c r="H70" s="167"/>
      <c r="I70" s="167"/>
      <c r="J70" s="167"/>
      <c r="K70" s="167"/>
    </row>
    <row r="71" spans="2:11" ht="15" customHeight="1" x14ac:dyDescent="0.25">
      <c r="B71" s="164"/>
      <c r="C71" s="175" t="s">
        <v>106</v>
      </c>
      <c r="D71" s="173" t="s">
        <v>107</v>
      </c>
      <c r="E71" s="12"/>
      <c r="F71" s="9" t="s">
        <v>47</v>
      </c>
      <c r="G71" s="10"/>
      <c r="H71" s="167"/>
      <c r="I71" s="167"/>
      <c r="J71" s="167"/>
      <c r="K71" s="167"/>
    </row>
    <row r="72" spans="2:11" ht="15" customHeight="1" x14ac:dyDescent="0.25">
      <c r="B72" s="164"/>
      <c r="C72" s="175"/>
      <c r="D72" s="173"/>
      <c r="E72" s="12"/>
      <c r="F72" s="9" t="s">
        <v>48</v>
      </c>
      <c r="G72" s="10"/>
      <c r="H72" s="167"/>
      <c r="I72" s="167"/>
      <c r="J72" s="167"/>
      <c r="K72" s="167"/>
    </row>
    <row r="73" spans="2:11" ht="15" customHeight="1" x14ac:dyDescent="0.25">
      <c r="B73" s="164"/>
      <c r="C73" s="175"/>
      <c r="D73" s="173"/>
      <c r="E73" s="12"/>
      <c r="F73" s="9" t="s">
        <v>49</v>
      </c>
      <c r="G73" s="10"/>
      <c r="H73" s="167"/>
      <c r="I73" s="167"/>
      <c r="J73" s="167"/>
      <c r="K73" s="167"/>
    </row>
    <row r="74" spans="2:11" ht="15" customHeight="1" x14ac:dyDescent="0.25">
      <c r="B74" s="164"/>
      <c r="C74" s="175"/>
      <c r="D74" s="173" t="s">
        <v>108</v>
      </c>
      <c r="E74" s="171" t="s">
        <v>51</v>
      </c>
      <c r="F74" s="11" t="s">
        <v>41</v>
      </c>
      <c r="G74" s="10"/>
      <c r="H74" s="167"/>
      <c r="I74" s="167"/>
      <c r="J74" s="167"/>
      <c r="K74" s="167"/>
    </row>
    <row r="75" spans="2:11" ht="15" customHeight="1" x14ac:dyDescent="0.25">
      <c r="B75" s="164"/>
      <c r="C75" s="175"/>
      <c r="D75" s="173"/>
      <c r="E75" s="171"/>
      <c r="F75" s="11" t="s">
        <v>52</v>
      </c>
      <c r="G75" s="10"/>
      <c r="H75" s="167"/>
      <c r="I75" s="167"/>
      <c r="J75" s="167"/>
      <c r="K75" s="167"/>
    </row>
    <row r="76" spans="2:11" ht="15" customHeight="1" x14ac:dyDescent="0.25">
      <c r="B76" s="164"/>
      <c r="C76" s="175"/>
      <c r="D76" s="173"/>
      <c r="E76" s="171" t="s">
        <v>53</v>
      </c>
      <c r="F76" s="11" t="s">
        <v>41</v>
      </c>
      <c r="G76" s="10"/>
      <c r="H76" s="167"/>
      <c r="I76" s="167"/>
      <c r="J76" s="167"/>
      <c r="K76" s="167"/>
    </row>
    <row r="77" spans="2:11" ht="15" customHeight="1" x14ac:dyDescent="0.25">
      <c r="B77" s="164"/>
      <c r="C77" s="175"/>
      <c r="D77" s="173"/>
      <c r="E77" s="171"/>
      <c r="F77" s="11" t="s">
        <v>52</v>
      </c>
      <c r="G77" s="10"/>
      <c r="H77" s="167"/>
      <c r="I77" s="167"/>
      <c r="J77" s="167"/>
      <c r="K77" s="167"/>
    </row>
    <row r="78" spans="2:11" ht="15" customHeight="1" x14ac:dyDescent="0.25">
      <c r="B78" s="164"/>
      <c r="C78" s="175"/>
      <c r="D78" s="173" t="s">
        <v>109</v>
      </c>
      <c r="E78" s="176"/>
      <c r="F78" s="11" t="s">
        <v>41</v>
      </c>
      <c r="G78" s="10"/>
      <c r="H78" s="167"/>
      <c r="I78" s="167"/>
      <c r="J78" s="167"/>
      <c r="K78" s="167"/>
    </row>
    <row r="79" spans="2:11" ht="15" customHeight="1" x14ac:dyDescent="0.25">
      <c r="B79" s="164"/>
      <c r="C79" s="175"/>
      <c r="D79" s="173"/>
      <c r="E79" s="176"/>
      <c r="F79" s="11" t="s">
        <v>55</v>
      </c>
      <c r="G79" s="10"/>
      <c r="H79" s="167"/>
      <c r="I79" s="167"/>
      <c r="J79" s="167"/>
      <c r="K79" s="167"/>
    </row>
    <row r="80" spans="2:11" ht="14.25" customHeight="1" x14ac:dyDescent="0.25">
      <c r="B80" s="164"/>
      <c r="C80" s="165" t="s">
        <v>110</v>
      </c>
      <c r="D80" s="165" t="s">
        <v>111</v>
      </c>
      <c r="E80" s="176"/>
      <c r="F80" s="9" t="s">
        <v>52</v>
      </c>
      <c r="G80" s="10"/>
      <c r="H80" s="167"/>
      <c r="I80" s="167"/>
      <c r="J80" s="167"/>
      <c r="K80" s="167"/>
    </row>
    <row r="81" spans="2:11" ht="14.25" customHeight="1" x14ac:dyDescent="0.25">
      <c r="B81" s="164"/>
      <c r="C81" s="165"/>
      <c r="D81" s="165"/>
      <c r="E81" s="176"/>
      <c r="F81" s="9" t="s">
        <v>55</v>
      </c>
      <c r="G81" s="10"/>
      <c r="H81" s="167"/>
      <c r="I81" s="167"/>
      <c r="J81" s="167"/>
      <c r="K81" s="167"/>
    </row>
    <row r="82" spans="2:11" ht="14.25" customHeight="1" x14ac:dyDescent="0.25">
      <c r="B82" s="164"/>
      <c r="C82" s="165"/>
      <c r="D82" s="165" t="s">
        <v>112</v>
      </c>
      <c r="E82" s="176"/>
      <c r="F82" s="9" t="s">
        <v>52</v>
      </c>
      <c r="G82" s="10"/>
      <c r="H82" s="167"/>
      <c r="I82" s="167"/>
      <c r="J82" s="167"/>
      <c r="K82" s="167"/>
    </row>
    <row r="83" spans="2:11" ht="14.25" customHeight="1" x14ac:dyDescent="0.25">
      <c r="B83" s="164"/>
      <c r="C83" s="165"/>
      <c r="D83" s="165"/>
      <c r="E83" s="176"/>
      <c r="F83" s="9" t="s">
        <v>55</v>
      </c>
      <c r="G83" s="10"/>
      <c r="H83" s="167"/>
      <c r="I83" s="167"/>
      <c r="J83" s="167"/>
      <c r="K83" s="167"/>
    </row>
    <row r="84" spans="2:11" ht="14.25" customHeight="1" x14ac:dyDescent="0.25">
      <c r="B84" s="164"/>
      <c r="C84" s="165"/>
      <c r="D84" s="165" t="s">
        <v>113</v>
      </c>
      <c r="E84" s="176"/>
      <c r="F84" s="9" t="s">
        <v>41</v>
      </c>
      <c r="G84" s="10"/>
      <c r="H84" s="167"/>
      <c r="I84" s="167"/>
      <c r="J84" s="167"/>
      <c r="K84" s="167"/>
    </row>
    <row r="85" spans="2:11" ht="14.25" customHeight="1" x14ac:dyDescent="0.25">
      <c r="B85" s="164"/>
      <c r="C85" s="165"/>
      <c r="D85" s="165"/>
      <c r="E85" s="176"/>
      <c r="F85" s="9" t="s">
        <v>49</v>
      </c>
      <c r="G85" s="10"/>
      <c r="H85" s="167"/>
      <c r="I85" s="167"/>
      <c r="J85" s="167"/>
      <c r="K85" s="167"/>
    </row>
    <row r="86" spans="2:11" ht="13.5" customHeight="1" x14ac:dyDescent="0.25">
      <c r="B86" s="180" t="s">
        <v>114</v>
      </c>
      <c r="C86" s="179" t="s">
        <v>115</v>
      </c>
      <c r="D86" s="14" t="s">
        <v>116</v>
      </c>
      <c r="E86" s="15"/>
      <c r="F86" s="16" t="s">
        <v>117</v>
      </c>
      <c r="G86" s="10"/>
      <c r="H86" s="150"/>
      <c r="I86" s="150"/>
      <c r="J86" s="150"/>
      <c r="K86" s="150"/>
    </row>
    <row r="87" spans="2:11" ht="13.5" customHeight="1" x14ac:dyDescent="0.25">
      <c r="B87" s="180"/>
      <c r="C87" s="179"/>
      <c r="D87" s="14" t="s">
        <v>118</v>
      </c>
      <c r="E87" s="15"/>
      <c r="F87" s="16" t="s">
        <v>117</v>
      </c>
      <c r="G87" s="10"/>
      <c r="H87" s="150"/>
      <c r="I87" s="150"/>
      <c r="J87" s="150"/>
      <c r="K87" s="150"/>
    </row>
    <row r="88" spans="2:11" x14ac:dyDescent="0.25">
      <c r="B88" s="180"/>
      <c r="C88" s="179"/>
      <c r="D88" s="13" t="s">
        <v>119</v>
      </c>
      <c r="E88" s="17"/>
      <c r="F88" s="16" t="s">
        <v>120</v>
      </c>
      <c r="G88" s="10"/>
      <c r="H88" s="150"/>
      <c r="I88" s="150"/>
      <c r="J88" s="150"/>
      <c r="K88" s="150"/>
    </row>
    <row r="89" spans="2:11" x14ac:dyDescent="0.25">
      <c r="B89" s="180"/>
      <c r="C89" s="179"/>
      <c r="D89" s="13" t="s">
        <v>121</v>
      </c>
      <c r="E89" s="17"/>
      <c r="F89" s="16" t="s">
        <v>120</v>
      </c>
      <c r="G89" s="10"/>
      <c r="H89" s="150"/>
      <c r="I89" s="150"/>
      <c r="J89" s="150"/>
      <c r="K89" s="150"/>
    </row>
    <row r="90" spans="2:11" ht="13.5" customHeight="1" x14ac:dyDescent="0.25">
      <c r="B90" s="180"/>
      <c r="C90" s="179"/>
      <c r="D90" s="179" t="s">
        <v>122</v>
      </c>
      <c r="E90" s="18" t="s">
        <v>123</v>
      </c>
      <c r="F90" s="16" t="s">
        <v>120</v>
      </c>
      <c r="G90" s="10"/>
      <c r="H90" s="167"/>
      <c r="I90" s="167"/>
      <c r="J90" s="167"/>
      <c r="K90" s="167"/>
    </row>
    <row r="91" spans="2:11" x14ac:dyDescent="0.25">
      <c r="B91" s="180"/>
      <c r="C91" s="179"/>
      <c r="D91" s="179"/>
      <c r="E91" s="18" t="s">
        <v>124</v>
      </c>
      <c r="F91" s="16" t="s">
        <v>120</v>
      </c>
      <c r="G91" s="10"/>
      <c r="H91" s="167"/>
      <c r="I91" s="167"/>
      <c r="J91" s="167"/>
      <c r="K91" s="167"/>
    </row>
    <row r="92" spans="2:11" ht="13.5" customHeight="1" x14ac:dyDescent="0.25">
      <c r="B92" s="180"/>
      <c r="C92" s="178" t="s">
        <v>125</v>
      </c>
      <c r="D92" s="14" t="s">
        <v>116</v>
      </c>
      <c r="E92" s="15"/>
      <c r="F92" s="16" t="s">
        <v>120</v>
      </c>
      <c r="G92" s="10"/>
      <c r="H92" s="167"/>
      <c r="I92" s="167"/>
      <c r="J92" s="167"/>
      <c r="K92" s="167"/>
    </row>
    <row r="93" spans="2:11" ht="13.5" customHeight="1" x14ac:dyDescent="0.25">
      <c r="B93" s="180"/>
      <c r="C93" s="178"/>
      <c r="D93" s="14" t="s">
        <v>118</v>
      </c>
      <c r="E93" s="15"/>
      <c r="F93" s="16" t="s">
        <v>120</v>
      </c>
      <c r="G93" s="10"/>
      <c r="H93" s="167"/>
      <c r="I93" s="167"/>
      <c r="J93" s="167"/>
      <c r="K93" s="167"/>
    </row>
    <row r="94" spans="2:11" x14ac:dyDescent="0.25">
      <c r="B94" s="180"/>
      <c r="C94" s="178"/>
      <c r="D94" s="14" t="s">
        <v>126</v>
      </c>
      <c r="E94" s="15"/>
      <c r="F94" s="16" t="s">
        <v>120</v>
      </c>
      <c r="G94" s="10"/>
      <c r="H94" s="167"/>
      <c r="I94" s="167"/>
      <c r="J94" s="167"/>
      <c r="K94" s="167"/>
    </row>
    <row r="95" spans="2:11" ht="13.5" customHeight="1" x14ac:dyDescent="0.25">
      <c r="B95" s="180"/>
      <c r="C95" s="178"/>
      <c r="D95" s="178" t="s">
        <v>127</v>
      </c>
      <c r="E95" s="18" t="s">
        <v>128</v>
      </c>
      <c r="F95" s="16" t="s">
        <v>120</v>
      </c>
      <c r="G95" s="10"/>
      <c r="H95" s="167"/>
      <c r="I95" s="167"/>
      <c r="J95" s="167"/>
      <c r="K95" s="167"/>
    </row>
    <row r="96" spans="2:11" x14ac:dyDescent="0.25">
      <c r="B96" s="180"/>
      <c r="C96" s="178"/>
      <c r="D96" s="178"/>
      <c r="E96" s="18" t="s">
        <v>129</v>
      </c>
      <c r="F96" s="16" t="s">
        <v>120</v>
      </c>
      <c r="G96" s="10"/>
      <c r="H96" s="167"/>
      <c r="I96" s="167"/>
      <c r="J96" s="167"/>
      <c r="K96" s="167"/>
    </row>
    <row r="97" spans="2:11" x14ac:dyDescent="0.25">
      <c r="B97" s="180"/>
      <c r="C97" s="178"/>
      <c r="D97" s="178"/>
      <c r="E97" s="17" t="s">
        <v>130</v>
      </c>
      <c r="F97" s="16" t="s">
        <v>120</v>
      </c>
      <c r="G97" s="10"/>
      <c r="H97" s="167"/>
      <c r="I97" s="167"/>
      <c r="J97" s="167"/>
      <c r="K97" s="167"/>
    </row>
    <row r="98" spans="2:11" x14ac:dyDescent="0.25">
      <c r="B98" s="180"/>
      <c r="C98" s="178"/>
      <c r="D98" s="178"/>
      <c r="E98" s="18" t="s">
        <v>131</v>
      </c>
      <c r="F98" s="16" t="s">
        <v>120</v>
      </c>
      <c r="G98" s="10"/>
      <c r="H98" s="167"/>
      <c r="I98" s="167"/>
      <c r="J98" s="167"/>
      <c r="K98" s="167"/>
    </row>
    <row r="99" spans="2:11" x14ac:dyDescent="0.25">
      <c r="B99" s="180"/>
      <c r="C99" s="178"/>
      <c r="D99" s="178"/>
      <c r="E99" s="18" t="s">
        <v>132</v>
      </c>
      <c r="F99" s="16" t="s">
        <v>120</v>
      </c>
      <c r="G99" s="10"/>
      <c r="H99" s="167"/>
      <c r="I99" s="167"/>
      <c r="J99" s="167"/>
      <c r="K99" s="167"/>
    </row>
    <row r="100" spans="2:11" x14ac:dyDescent="0.25">
      <c r="B100" s="180"/>
      <c r="C100" s="178"/>
      <c r="D100" s="178"/>
      <c r="E100" s="18" t="s">
        <v>133</v>
      </c>
      <c r="F100" s="16" t="s">
        <v>120</v>
      </c>
      <c r="G100" s="10"/>
      <c r="H100" s="167"/>
      <c r="I100" s="167"/>
      <c r="J100" s="167"/>
      <c r="K100" s="167"/>
    </row>
    <row r="101" spans="2:11" ht="13.5" customHeight="1" x14ac:dyDescent="0.25">
      <c r="B101" s="180"/>
      <c r="C101" s="178" t="s">
        <v>134</v>
      </c>
      <c r="D101" s="14" t="s">
        <v>116</v>
      </c>
      <c r="E101" s="15"/>
      <c r="F101" s="16" t="s">
        <v>120</v>
      </c>
      <c r="G101" s="10"/>
      <c r="H101" s="167"/>
      <c r="I101" s="167"/>
      <c r="J101" s="167"/>
      <c r="K101" s="167"/>
    </row>
    <row r="102" spans="2:11" ht="13.5" customHeight="1" x14ac:dyDescent="0.25">
      <c r="B102" s="180"/>
      <c r="C102" s="178"/>
      <c r="D102" s="14" t="s">
        <v>118</v>
      </c>
      <c r="E102" s="15"/>
      <c r="F102" s="16" t="s">
        <v>120</v>
      </c>
      <c r="G102" s="10"/>
      <c r="H102" s="167"/>
      <c r="I102" s="167"/>
      <c r="J102" s="167"/>
      <c r="K102" s="167"/>
    </row>
    <row r="103" spans="2:11" x14ac:dyDescent="0.25">
      <c r="B103" s="180"/>
      <c r="C103" s="178"/>
      <c r="D103" s="14" t="s">
        <v>126</v>
      </c>
      <c r="E103" s="15"/>
      <c r="F103" s="16" t="s">
        <v>120</v>
      </c>
      <c r="G103" s="10"/>
      <c r="H103" s="167"/>
      <c r="I103" s="167"/>
      <c r="J103" s="167"/>
      <c r="K103" s="167"/>
    </row>
    <row r="104" spans="2:11" ht="13.5" customHeight="1" x14ac:dyDescent="0.25">
      <c r="B104" s="180"/>
      <c r="C104" s="178"/>
      <c r="D104" s="178" t="s">
        <v>127</v>
      </c>
      <c r="E104" s="18" t="s">
        <v>128</v>
      </c>
      <c r="F104" s="16" t="s">
        <v>120</v>
      </c>
      <c r="G104" s="10"/>
      <c r="H104" s="167"/>
      <c r="I104" s="167"/>
      <c r="J104" s="167"/>
      <c r="K104" s="167"/>
    </row>
    <row r="105" spans="2:11" x14ac:dyDescent="0.25">
      <c r="B105" s="180"/>
      <c r="C105" s="178"/>
      <c r="D105" s="178"/>
      <c r="E105" s="18" t="s">
        <v>129</v>
      </c>
      <c r="F105" s="16" t="s">
        <v>120</v>
      </c>
      <c r="G105" s="10"/>
      <c r="H105" s="167"/>
      <c r="I105" s="167"/>
      <c r="J105" s="167"/>
      <c r="K105" s="167"/>
    </row>
    <row r="106" spans="2:11" x14ac:dyDescent="0.25">
      <c r="B106" s="180"/>
      <c r="C106" s="178"/>
      <c r="D106" s="178"/>
      <c r="E106" s="17" t="s">
        <v>130</v>
      </c>
      <c r="F106" s="16" t="s">
        <v>120</v>
      </c>
      <c r="G106" s="10"/>
      <c r="H106" s="167"/>
      <c r="I106" s="167"/>
      <c r="J106" s="167"/>
      <c r="K106" s="167"/>
    </row>
    <row r="107" spans="2:11" x14ac:dyDescent="0.25">
      <c r="B107" s="180"/>
      <c r="C107" s="178"/>
      <c r="D107" s="178"/>
      <c r="E107" s="18" t="s">
        <v>131</v>
      </c>
      <c r="F107" s="16" t="s">
        <v>120</v>
      </c>
      <c r="G107" s="10"/>
      <c r="H107" s="167"/>
      <c r="I107" s="167"/>
      <c r="J107" s="167"/>
      <c r="K107" s="167"/>
    </row>
    <row r="108" spans="2:11" x14ac:dyDescent="0.25">
      <c r="B108" s="180"/>
      <c r="C108" s="178"/>
      <c r="D108" s="178"/>
      <c r="E108" s="18" t="s">
        <v>132</v>
      </c>
      <c r="F108" s="16" t="s">
        <v>120</v>
      </c>
      <c r="G108" s="10"/>
      <c r="H108" s="167"/>
      <c r="I108" s="167"/>
      <c r="J108" s="167"/>
      <c r="K108" s="167"/>
    </row>
    <row r="109" spans="2:11" x14ac:dyDescent="0.25">
      <c r="B109" s="180"/>
      <c r="C109" s="178"/>
      <c r="D109" s="178"/>
      <c r="E109" s="18" t="s">
        <v>133</v>
      </c>
      <c r="F109" s="16" t="s">
        <v>120</v>
      </c>
      <c r="G109" s="10"/>
      <c r="H109" s="167"/>
      <c r="I109" s="167"/>
      <c r="J109" s="167"/>
      <c r="K109" s="167"/>
    </row>
    <row r="110" spans="2:11" ht="13.5" customHeight="1" x14ac:dyDescent="0.25">
      <c r="B110" s="180"/>
      <c r="C110" s="177" t="s">
        <v>135</v>
      </c>
      <c r="D110" s="19" t="s">
        <v>116</v>
      </c>
      <c r="E110" s="18"/>
      <c r="F110" s="16" t="s">
        <v>120</v>
      </c>
      <c r="G110" s="10"/>
      <c r="H110" s="150"/>
      <c r="I110" s="150"/>
      <c r="J110" s="150"/>
      <c r="K110" s="150"/>
    </row>
    <row r="111" spans="2:11" ht="13.5" customHeight="1" x14ac:dyDescent="0.25">
      <c r="B111" s="180"/>
      <c r="C111" s="177"/>
      <c r="D111" s="14" t="s">
        <v>118</v>
      </c>
      <c r="E111" s="18"/>
      <c r="F111" s="16" t="s">
        <v>120</v>
      </c>
      <c r="G111" s="10"/>
      <c r="H111" s="150"/>
      <c r="I111" s="150"/>
      <c r="J111" s="150"/>
      <c r="K111" s="150"/>
    </row>
    <row r="112" spans="2:11" x14ac:dyDescent="0.25">
      <c r="B112" s="180"/>
      <c r="C112" s="177"/>
      <c r="D112" s="19" t="s">
        <v>119</v>
      </c>
      <c r="E112" s="18"/>
      <c r="F112" s="16" t="s">
        <v>120</v>
      </c>
      <c r="G112" s="10"/>
      <c r="H112" s="150"/>
      <c r="I112" s="150"/>
      <c r="J112" s="150"/>
      <c r="K112" s="150"/>
    </row>
    <row r="113" spans="2:11" x14ac:dyDescent="0.25">
      <c r="B113" s="180"/>
      <c r="C113" s="177"/>
      <c r="D113" s="19" t="s">
        <v>121</v>
      </c>
      <c r="E113" s="18"/>
      <c r="F113" s="16" t="s">
        <v>120</v>
      </c>
      <c r="G113" s="10"/>
      <c r="H113" s="150"/>
      <c r="I113" s="150"/>
      <c r="J113" s="150"/>
      <c r="K113" s="150"/>
    </row>
    <row r="114" spans="2:11" ht="15" customHeight="1" x14ac:dyDescent="0.25">
      <c r="B114" s="180"/>
      <c r="C114" s="177"/>
      <c r="D114" s="178" t="s">
        <v>122</v>
      </c>
      <c r="E114" s="18" t="s">
        <v>123</v>
      </c>
      <c r="F114" s="16" t="s">
        <v>120</v>
      </c>
      <c r="G114" s="10"/>
      <c r="H114" s="167"/>
      <c r="I114" s="167"/>
      <c r="J114" s="167"/>
      <c r="K114" s="167"/>
    </row>
    <row r="115" spans="2:11" x14ac:dyDescent="0.25">
      <c r="B115" s="180"/>
      <c r="C115" s="177"/>
      <c r="D115" s="178"/>
      <c r="E115" s="18" t="s">
        <v>124</v>
      </c>
      <c r="F115" s="16" t="s">
        <v>120</v>
      </c>
      <c r="G115" s="10"/>
      <c r="H115" s="167"/>
      <c r="I115" s="167"/>
      <c r="J115" s="167"/>
      <c r="K115" s="167"/>
    </row>
    <row r="116" spans="2:11" ht="13.5" customHeight="1" x14ac:dyDescent="0.25">
      <c r="B116" s="180"/>
      <c r="C116" s="178" t="s">
        <v>136</v>
      </c>
      <c r="D116" s="19" t="s">
        <v>116</v>
      </c>
      <c r="E116" s="18"/>
      <c r="F116" s="16" t="s">
        <v>120</v>
      </c>
      <c r="G116" s="10"/>
      <c r="H116" s="150"/>
      <c r="I116" s="150"/>
      <c r="J116" s="150"/>
      <c r="K116" s="150"/>
    </row>
    <row r="117" spans="2:11" ht="13.5" customHeight="1" x14ac:dyDescent="0.25">
      <c r="B117" s="180"/>
      <c r="C117" s="178"/>
      <c r="D117" s="14" t="s">
        <v>118</v>
      </c>
      <c r="E117" s="18"/>
      <c r="F117" s="16" t="s">
        <v>120</v>
      </c>
      <c r="G117" s="10"/>
      <c r="H117" s="150"/>
      <c r="I117" s="150"/>
      <c r="J117" s="150"/>
      <c r="K117" s="150"/>
    </row>
    <row r="118" spans="2:11" x14ac:dyDescent="0.25">
      <c r="B118" s="180"/>
      <c r="C118" s="178"/>
      <c r="D118" s="14" t="s">
        <v>119</v>
      </c>
      <c r="E118" s="18"/>
      <c r="F118" s="16" t="s">
        <v>120</v>
      </c>
      <c r="G118" s="10"/>
      <c r="H118" s="150"/>
      <c r="I118" s="150"/>
      <c r="J118" s="150"/>
      <c r="K118" s="150"/>
    </row>
    <row r="119" spans="2:11" x14ac:dyDescent="0.25">
      <c r="B119" s="180"/>
      <c r="C119" s="178"/>
      <c r="D119" s="14" t="s">
        <v>121</v>
      </c>
      <c r="E119" s="17"/>
      <c r="F119" s="16" t="s">
        <v>120</v>
      </c>
      <c r="G119" s="10"/>
      <c r="H119" s="150"/>
      <c r="I119" s="150"/>
      <c r="J119" s="150"/>
      <c r="K119" s="150"/>
    </row>
    <row r="120" spans="2:11" ht="13.5" customHeight="1" x14ac:dyDescent="0.25">
      <c r="B120" s="180"/>
      <c r="C120" s="178"/>
      <c r="D120" s="178" t="s">
        <v>122</v>
      </c>
      <c r="E120" s="18" t="s">
        <v>123</v>
      </c>
      <c r="F120" s="16" t="s">
        <v>120</v>
      </c>
      <c r="G120" s="10"/>
      <c r="H120" s="167"/>
      <c r="I120" s="167"/>
      <c r="J120" s="167"/>
      <c r="K120" s="167"/>
    </row>
    <row r="121" spans="2:11" x14ac:dyDescent="0.25">
      <c r="B121" s="180"/>
      <c r="C121" s="178"/>
      <c r="D121" s="178"/>
      <c r="E121" s="18" t="s">
        <v>124</v>
      </c>
      <c r="F121" s="16" t="s">
        <v>120</v>
      </c>
      <c r="G121" s="10"/>
      <c r="H121" s="167"/>
      <c r="I121" s="167"/>
      <c r="J121" s="167"/>
      <c r="K121" s="167"/>
    </row>
    <row r="122" spans="2:11" ht="13.5" customHeight="1" x14ac:dyDescent="0.25">
      <c r="B122" s="180"/>
      <c r="C122" s="179" t="s">
        <v>137</v>
      </c>
      <c r="D122" s="179" t="s">
        <v>116</v>
      </c>
      <c r="E122" s="183" t="s">
        <v>111</v>
      </c>
      <c r="F122" s="16" t="s">
        <v>117</v>
      </c>
      <c r="G122" s="10"/>
      <c r="H122" s="167"/>
      <c r="I122" s="167"/>
      <c r="J122" s="167"/>
      <c r="K122" s="167"/>
    </row>
    <row r="123" spans="2:11" x14ac:dyDescent="0.25">
      <c r="B123" s="180"/>
      <c r="C123" s="179"/>
      <c r="D123" s="179"/>
      <c r="E123" s="183"/>
      <c r="F123" s="16" t="s">
        <v>52</v>
      </c>
      <c r="G123" s="10"/>
      <c r="H123" s="167"/>
      <c r="I123" s="167"/>
      <c r="J123" s="167"/>
      <c r="K123" s="167"/>
    </row>
    <row r="124" spans="2:11" x14ac:dyDescent="0.25">
      <c r="B124" s="180"/>
      <c r="C124" s="179"/>
      <c r="D124" s="179"/>
      <c r="E124" s="183" t="s">
        <v>138</v>
      </c>
      <c r="F124" s="16" t="s">
        <v>117</v>
      </c>
      <c r="G124" s="10"/>
      <c r="H124" s="167"/>
      <c r="I124" s="167"/>
      <c r="J124" s="167"/>
      <c r="K124" s="167"/>
    </row>
    <row r="125" spans="2:11" x14ac:dyDescent="0.25">
      <c r="B125" s="180"/>
      <c r="C125" s="179"/>
      <c r="D125" s="179"/>
      <c r="E125" s="183"/>
      <c r="F125" s="16" t="s">
        <v>52</v>
      </c>
      <c r="G125" s="10"/>
      <c r="H125" s="167"/>
      <c r="I125" s="167"/>
      <c r="J125" s="167"/>
      <c r="K125" s="167"/>
    </row>
    <row r="126" spans="2:11" ht="13.5" customHeight="1" x14ac:dyDescent="0.25">
      <c r="B126" s="180"/>
      <c r="C126" s="179"/>
      <c r="D126" s="179"/>
      <c r="E126" s="179" t="s">
        <v>139</v>
      </c>
      <c r="F126" s="16" t="s">
        <v>117</v>
      </c>
      <c r="G126" s="10"/>
      <c r="H126" s="167"/>
      <c r="I126" s="167"/>
      <c r="J126" s="167"/>
      <c r="K126" s="167"/>
    </row>
    <row r="127" spans="2:11" x14ac:dyDescent="0.25">
      <c r="B127" s="180"/>
      <c r="C127" s="179"/>
      <c r="D127" s="179"/>
      <c r="E127" s="179"/>
      <c r="F127" s="16" t="s">
        <v>52</v>
      </c>
      <c r="G127" s="10"/>
      <c r="H127" s="167"/>
      <c r="I127" s="167"/>
      <c r="J127" s="167"/>
      <c r="K127" s="167"/>
    </row>
    <row r="128" spans="2:11" ht="13.5" customHeight="1" x14ac:dyDescent="0.25">
      <c r="B128" s="180"/>
      <c r="C128" s="179"/>
      <c r="D128" s="179"/>
      <c r="E128" s="179" t="s">
        <v>140</v>
      </c>
      <c r="F128" s="16" t="s">
        <v>117</v>
      </c>
      <c r="G128" s="10"/>
      <c r="H128" s="167"/>
      <c r="I128" s="167"/>
      <c r="J128" s="167"/>
      <c r="K128" s="167"/>
    </row>
    <row r="129" spans="2:11" x14ac:dyDescent="0.25">
      <c r="B129" s="180"/>
      <c r="C129" s="179"/>
      <c r="D129" s="179"/>
      <c r="E129" s="179"/>
      <c r="F129" s="16" t="s">
        <v>52</v>
      </c>
      <c r="G129" s="10"/>
      <c r="H129" s="167"/>
      <c r="I129" s="167"/>
      <c r="J129" s="167"/>
      <c r="K129" s="167"/>
    </row>
    <row r="130" spans="2:11" x14ac:dyDescent="0.25">
      <c r="B130" s="180"/>
      <c r="C130" s="179"/>
      <c r="D130" s="179"/>
      <c r="E130" s="20" t="s">
        <v>118</v>
      </c>
      <c r="F130" s="16" t="s">
        <v>117</v>
      </c>
      <c r="G130" s="10"/>
      <c r="H130" s="167"/>
      <c r="I130" s="167"/>
      <c r="J130" s="167"/>
      <c r="K130" s="167"/>
    </row>
    <row r="131" spans="2:11" ht="13.5" customHeight="1" x14ac:dyDescent="0.25">
      <c r="B131" s="180"/>
      <c r="C131" s="179"/>
      <c r="D131" s="179" t="s">
        <v>141</v>
      </c>
      <c r="E131" s="179" t="s">
        <v>142</v>
      </c>
      <c r="F131" s="16" t="s">
        <v>117</v>
      </c>
      <c r="G131" s="10"/>
      <c r="H131" s="167"/>
      <c r="I131" s="167"/>
      <c r="J131" s="167"/>
      <c r="K131" s="167"/>
    </row>
    <row r="132" spans="2:11" x14ac:dyDescent="0.25">
      <c r="B132" s="180"/>
      <c r="C132" s="179"/>
      <c r="D132" s="179"/>
      <c r="E132" s="179"/>
      <c r="F132" s="16" t="s">
        <v>52</v>
      </c>
      <c r="G132" s="10"/>
      <c r="H132" s="167"/>
      <c r="I132" s="167"/>
      <c r="J132" s="167"/>
      <c r="K132" s="167"/>
    </row>
    <row r="133" spans="2:11" x14ac:dyDescent="0.25">
      <c r="B133" s="180"/>
      <c r="C133" s="179"/>
      <c r="D133" s="179"/>
      <c r="E133" s="13" t="s">
        <v>143</v>
      </c>
      <c r="F133" s="16" t="s">
        <v>144</v>
      </c>
      <c r="G133" s="10"/>
      <c r="H133" s="150"/>
      <c r="I133" s="150"/>
      <c r="J133" s="150"/>
      <c r="K133" s="150"/>
    </row>
    <row r="134" spans="2:11" x14ac:dyDescent="0.25">
      <c r="B134" s="180"/>
      <c r="C134" s="179"/>
      <c r="D134" s="21" t="s">
        <v>145</v>
      </c>
      <c r="E134" s="13"/>
      <c r="F134" s="22" t="s">
        <v>146</v>
      </c>
      <c r="G134" s="10"/>
      <c r="H134" s="150"/>
      <c r="I134" s="150"/>
      <c r="J134" s="150"/>
      <c r="K134" s="150"/>
    </row>
    <row r="135" spans="2:11" x14ac:dyDescent="0.25">
      <c r="B135" s="180"/>
      <c r="C135" s="179"/>
      <c r="D135" s="21" t="s">
        <v>147</v>
      </c>
      <c r="E135" s="13"/>
      <c r="F135" s="22" t="s">
        <v>146</v>
      </c>
      <c r="G135" s="10"/>
      <c r="H135" s="150"/>
      <c r="I135" s="150"/>
      <c r="J135" s="150"/>
      <c r="K135" s="150"/>
    </row>
    <row r="136" spans="2:11" x14ac:dyDescent="0.25">
      <c r="B136" s="180"/>
      <c r="C136" s="179"/>
      <c r="D136" s="21" t="s">
        <v>148</v>
      </c>
      <c r="E136" s="13"/>
      <c r="F136" s="22" t="s">
        <v>146</v>
      </c>
      <c r="G136" s="10"/>
      <c r="H136" s="150"/>
      <c r="I136" s="150"/>
      <c r="J136" s="150"/>
      <c r="K136" s="150"/>
    </row>
    <row r="137" spans="2:11" ht="15" customHeight="1" x14ac:dyDescent="0.25">
      <c r="B137" s="160" t="s">
        <v>149</v>
      </c>
      <c r="C137" s="181" t="s">
        <v>150</v>
      </c>
      <c r="D137" s="23" t="s">
        <v>151</v>
      </c>
      <c r="E137" s="24"/>
      <c r="F137" s="25" t="s">
        <v>55</v>
      </c>
      <c r="G137" s="10"/>
      <c r="H137" s="150"/>
      <c r="I137" s="150"/>
      <c r="J137" s="150"/>
      <c r="K137" s="150"/>
    </row>
    <row r="138" spans="2:11" ht="15" customHeight="1" x14ac:dyDescent="0.25">
      <c r="B138" s="160"/>
      <c r="C138" s="181"/>
      <c r="D138" s="181" t="s">
        <v>152</v>
      </c>
      <c r="E138" s="26" t="s">
        <v>153</v>
      </c>
      <c r="F138" s="25" t="s">
        <v>55</v>
      </c>
      <c r="G138" s="10"/>
      <c r="H138" s="150"/>
      <c r="I138" s="150"/>
      <c r="J138" s="150"/>
      <c r="K138" s="150"/>
    </row>
    <row r="139" spans="2:11" ht="15" customHeight="1" x14ac:dyDescent="0.25">
      <c r="B139" s="160"/>
      <c r="C139" s="181"/>
      <c r="D139" s="181"/>
      <c r="E139" s="26" t="s">
        <v>154</v>
      </c>
      <c r="F139" s="25" t="s">
        <v>55</v>
      </c>
      <c r="G139" s="10"/>
      <c r="H139" s="150"/>
      <c r="I139" s="150"/>
      <c r="J139" s="150"/>
      <c r="K139" s="150"/>
    </row>
    <row r="140" spans="2:11" ht="15" customHeight="1" x14ac:dyDescent="0.25">
      <c r="B140" s="160"/>
      <c r="C140" s="181"/>
      <c r="D140" s="23" t="s">
        <v>155</v>
      </c>
      <c r="E140" s="24"/>
      <c r="F140" s="25" t="s">
        <v>55</v>
      </c>
      <c r="G140" s="10"/>
      <c r="H140" s="150"/>
      <c r="I140" s="150"/>
      <c r="J140" s="150"/>
      <c r="K140" s="150"/>
    </row>
    <row r="141" spans="2:11" ht="15" customHeight="1" x14ac:dyDescent="0.25">
      <c r="B141" s="160"/>
      <c r="C141" s="182" t="s">
        <v>156</v>
      </c>
      <c r="D141" s="182"/>
      <c r="E141" s="26" t="s">
        <v>157</v>
      </c>
      <c r="F141" s="25" t="s">
        <v>55</v>
      </c>
      <c r="G141" s="10"/>
      <c r="H141" s="150"/>
      <c r="I141" s="150"/>
      <c r="J141" s="150"/>
      <c r="K141" s="150"/>
    </row>
    <row r="142" spans="2:11" ht="15" customHeight="1" x14ac:dyDescent="0.25">
      <c r="B142" s="160"/>
      <c r="C142" s="182"/>
      <c r="D142" s="182"/>
      <c r="E142" s="26" t="s">
        <v>158</v>
      </c>
      <c r="F142" s="25" t="s">
        <v>55</v>
      </c>
      <c r="G142" s="10"/>
      <c r="H142" s="150"/>
      <c r="I142" s="150"/>
      <c r="J142" s="150"/>
      <c r="K142" s="150"/>
    </row>
    <row r="143" spans="2:11" ht="15" customHeight="1" x14ac:dyDescent="0.25">
      <c r="B143" s="160"/>
      <c r="C143" s="182"/>
      <c r="D143" s="182"/>
      <c r="E143" s="26" t="s">
        <v>159</v>
      </c>
      <c r="F143" s="25" t="s">
        <v>55</v>
      </c>
      <c r="G143" s="10"/>
      <c r="H143" s="150"/>
      <c r="I143" s="150"/>
      <c r="J143" s="150"/>
      <c r="K143" s="150"/>
    </row>
    <row r="144" spans="2:11" ht="15" customHeight="1" x14ac:dyDescent="0.25">
      <c r="B144" s="160"/>
      <c r="C144" s="182"/>
      <c r="D144" s="182"/>
      <c r="E144" s="26" t="s">
        <v>160</v>
      </c>
      <c r="F144" s="25" t="s">
        <v>55</v>
      </c>
      <c r="G144" s="10"/>
      <c r="H144" s="150"/>
      <c r="I144" s="150"/>
      <c r="J144" s="150"/>
      <c r="K144" s="150"/>
    </row>
    <row r="145" spans="2:11" ht="15" customHeight="1" x14ac:dyDescent="0.25">
      <c r="B145" s="160"/>
      <c r="C145" s="182"/>
      <c r="D145" s="182"/>
      <c r="E145" s="26" t="s">
        <v>161</v>
      </c>
      <c r="F145" s="25" t="s">
        <v>55</v>
      </c>
      <c r="G145" s="10"/>
      <c r="H145" s="150"/>
      <c r="I145" s="150"/>
      <c r="J145" s="150"/>
      <c r="K145" s="150"/>
    </row>
    <row r="146" spans="2:11" ht="15" customHeight="1" x14ac:dyDescent="0.25">
      <c r="B146" s="160"/>
      <c r="C146" s="182"/>
      <c r="D146" s="182"/>
      <c r="E146" s="26" t="s">
        <v>162</v>
      </c>
      <c r="F146" s="25" t="s">
        <v>55</v>
      </c>
      <c r="G146" s="10"/>
      <c r="H146" s="150"/>
      <c r="I146" s="150"/>
      <c r="J146" s="150"/>
      <c r="K146" s="150"/>
    </row>
    <row r="147" spans="2:11" ht="15" customHeight="1" x14ac:dyDescent="0.25">
      <c r="B147" s="160"/>
      <c r="C147" s="182"/>
      <c r="D147" s="182"/>
      <c r="E147" s="26" t="s">
        <v>163</v>
      </c>
      <c r="F147" s="25" t="s">
        <v>55</v>
      </c>
      <c r="G147" s="10"/>
      <c r="H147" s="150"/>
      <c r="I147" s="150"/>
      <c r="J147" s="150"/>
      <c r="K147" s="150"/>
    </row>
    <row r="148" spans="2:11" ht="15" customHeight="1" x14ac:dyDescent="0.25">
      <c r="B148" s="160"/>
      <c r="C148" s="182"/>
      <c r="D148" s="182"/>
      <c r="E148" s="26" t="s">
        <v>164</v>
      </c>
      <c r="F148" s="25" t="s">
        <v>55</v>
      </c>
      <c r="G148" s="10"/>
      <c r="H148" s="150"/>
      <c r="I148" s="150"/>
      <c r="J148" s="150"/>
      <c r="K148" s="150"/>
    </row>
    <row r="149" spans="2:11" ht="15" customHeight="1" x14ac:dyDescent="0.25">
      <c r="B149" s="160"/>
      <c r="C149" s="182"/>
      <c r="D149" s="182"/>
      <c r="E149" s="26" t="s">
        <v>165</v>
      </c>
      <c r="F149" s="25" t="s">
        <v>55</v>
      </c>
      <c r="G149" s="10"/>
      <c r="H149" s="150"/>
      <c r="I149" s="150"/>
      <c r="J149" s="150"/>
      <c r="K149" s="150"/>
    </row>
    <row r="150" spans="2:11" ht="15" customHeight="1" x14ac:dyDescent="0.25">
      <c r="B150" s="160"/>
      <c r="C150" s="182"/>
      <c r="D150" s="182"/>
      <c r="E150" s="26" t="s">
        <v>166</v>
      </c>
      <c r="F150" s="25" t="s">
        <v>55</v>
      </c>
      <c r="G150" s="10"/>
      <c r="H150" s="150"/>
      <c r="I150" s="150"/>
      <c r="J150" s="150"/>
      <c r="K150" s="150"/>
    </row>
    <row r="151" spans="2:11" ht="15" customHeight="1" x14ac:dyDescent="0.25">
      <c r="B151" s="160"/>
      <c r="C151" s="182"/>
      <c r="D151" s="182"/>
      <c r="E151" s="26" t="s">
        <v>167</v>
      </c>
      <c r="F151" s="25" t="s">
        <v>55</v>
      </c>
      <c r="G151" s="10"/>
      <c r="H151" s="150"/>
      <c r="I151" s="150"/>
      <c r="J151" s="150"/>
      <c r="K151" s="150"/>
    </row>
    <row r="152" spans="2:11" ht="15" customHeight="1" x14ac:dyDescent="0.25">
      <c r="B152" s="160"/>
      <c r="C152" s="182"/>
      <c r="D152" s="182"/>
      <c r="E152" s="26" t="s">
        <v>168</v>
      </c>
      <c r="F152" s="25" t="s">
        <v>55</v>
      </c>
      <c r="G152" s="10"/>
      <c r="H152" s="150"/>
      <c r="I152" s="150"/>
      <c r="J152" s="150"/>
      <c r="K152" s="150"/>
    </row>
    <row r="153" spans="2:11" ht="15" customHeight="1" x14ac:dyDescent="0.25">
      <c r="B153" s="160"/>
      <c r="C153" s="182"/>
      <c r="D153" s="182"/>
      <c r="E153" s="26" t="s">
        <v>169</v>
      </c>
      <c r="F153" s="25" t="s">
        <v>55</v>
      </c>
      <c r="G153" s="10"/>
      <c r="H153" s="150"/>
      <c r="I153" s="150"/>
      <c r="J153" s="150"/>
      <c r="K153" s="150"/>
    </row>
    <row r="154" spans="2:11" ht="15" customHeight="1" x14ac:dyDescent="0.25">
      <c r="B154" s="160"/>
      <c r="C154" s="182"/>
      <c r="D154" s="182"/>
      <c r="E154" s="26" t="s">
        <v>170</v>
      </c>
      <c r="F154" s="25" t="s">
        <v>55</v>
      </c>
      <c r="G154" s="10"/>
      <c r="H154" s="150"/>
      <c r="I154" s="150"/>
      <c r="J154" s="150"/>
      <c r="K154" s="150"/>
    </row>
    <row r="155" spans="2:11" ht="15" customHeight="1" x14ac:dyDescent="0.25">
      <c r="B155" s="160"/>
      <c r="C155" s="182"/>
      <c r="D155" s="182"/>
      <c r="E155" s="26" t="s">
        <v>171</v>
      </c>
      <c r="F155" s="25" t="s">
        <v>55</v>
      </c>
      <c r="G155" s="10"/>
      <c r="H155" s="150"/>
      <c r="I155" s="150"/>
      <c r="J155" s="150"/>
      <c r="K155" s="150"/>
    </row>
    <row r="156" spans="2:11" ht="15" customHeight="1" x14ac:dyDescent="0.25">
      <c r="B156" s="160"/>
      <c r="C156" s="182"/>
      <c r="D156" s="182"/>
      <c r="E156" s="26" t="s">
        <v>172</v>
      </c>
      <c r="F156" s="25" t="s">
        <v>55</v>
      </c>
      <c r="G156" s="10"/>
      <c r="H156" s="150"/>
      <c r="I156" s="150"/>
      <c r="J156" s="150"/>
      <c r="K156" s="150"/>
    </row>
    <row r="157" spans="2:11" ht="15" customHeight="1" x14ac:dyDescent="0.25">
      <c r="B157" s="160"/>
      <c r="C157" s="182"/>
      <c r="D157" s="182"/>
      <c r="E157" s="26" t="s">
        <v>173</v>
      </c>
      <c r="F157" s="25" t="s">
        <v>55</v>
      </c>
      <c r="G157" s="10"/>
      <c r="H157" s="150"/>
      <c r="I157" s="150"/>
      <c r="J157" s="150"/>
      <c r="K157" s="150"/>
    </row>
    <row r="158" spans="2:11" ht="15" customHeight="1" x14ac:dyDescent="0.25">
      <c r="B158" s="160"/>
      <c r="C158" s="182"/>
      <c r="D158" s="182"/>
      <c r="E158" s="26" t="s">
        <v>174</v>
      </c>
      <c r="F158" s="25" t="s">
        <v>55</v>
      </c>
      <c r="G158" s="10"/>
      <c r="H158" s="150"/>
      <c r="I158" s="150"/>
      <c r="J158" s="150"/>
      <c r="K158" s="150"/>
    </row>
    <row r="159" spans="2:11" ht="15" customHeight="1" x14ac:dyDescent="0.25">
      <c r="B159" s="160"/>
      <c r="C159" s="182"/>
      <c r="D159" s="182"/>
      <c r="E159" s="26" t="s">
        <v>175</v>
      </c>
      <c r="F159" s="25" t="s">
        <v>55</v>
      </c>
      <c r="G159" s="10"/>
      <c r="H159" s="150"/>
      <c r="I159" s="150"/>
      <c r="J159" s="150"/>
      <c r="K159" s="150"/>
    </row>
    <row r="160" spans="2:11" ht="15" customHeight="1" x14ac:dyDescent="0.25">
      <c r="B160" s="160"/>
      <c r="C160" s="182"/>
      <c r="D160" s="182"/>
      <c r="E160" s="26" t="s">
        <v>176</v>
      </c>
      <c r="F160" s="25" t="s">
        <v>55</v>
      </c>
      <c r="G160" s="10"/>
      <c r="H160" s="150"/>
      <c r="I160" s="150"/>
      <c r="J160" s="150"/>
      <c r="K160" s="150"/>
    </row>
    <row r="161" spans="2:11" ht="15" customHeight="1" x14ac:dyDescent="0.25">
      <c r="B161" s="160"/>
      <c r="C161" s="182"/>
      <c r="D161" s="182"/>
      <c r="E161" s="26" t="s">
        <v>177</v>
      </c>
      <c r="F161" s="25" t="s">
        <v>55</v>
      </c>
      <c r="G161" s="10"/>
      <c r="H161" s="150"/>
      <c r="I161" s="150"/>
      <c r="J161" s="150"/>
      <c r="K161" s="150"/>
    </row>
    <row r="162" spans="2:11" ht="15" customHeight="1" x14ac:dyDescent="0.25">
      <c r="B162" s="160"/>
      <c r="C162" s="182"/>
      <c r="D162" s="182"/>
      <c r="E162" s="26" t="s">
        <v>178</v>
      </c>
      <c r="F162" s="25" t="s">
        <v>55</v>
      </c>
      <c r="G162" s="10"/>
      <c r="H162" s="150"/>
      <c r="I162" s="150"/>
      <c r="J162" s="150"/>
      <c r="K162" s="150"/>
    </row>
    <row r="163" spans="2:11" ht="15" customHeight="1" x14ac:dyDescent="0.25">
      <c r="B163" s="160"/>
      <c r="C163" s="182"/>
      <c r="D163" s="182"/>
      <c r="E163" s="26" t="s">
        <v>179</v>
      </c>
      <c r="F163" s="25" t="s">
        <v>55</v>
      </c>
      <c r="G163" s="10"/>
      <c r="H163" s="150"/>
      <c r="I163" s="150"/>
      <c r="J163" s="150"/>
      <c r="K163" s="150"/>
    </row>
    <row r="164" spans="2:11" ht="15" customHeight="1" x14ac:dyDescent="0.25">
      <c r="B164" s="160"/>
      <c r="C164" s="182"/>
      <c r="D164" s="182"/>
      <c r="E164" s="26" t="s">
        <v>180</v>
      </c>
      <c r="F164" s="25" t="s">
        <v>55</v>
      </c>
      <c r="G164" s="10"/>
      <c r="H164" s="150"/>
      <c r="I164" s="150"/>
      <c r="J164" s="150"/>
      <c r="K164" s="150"/>
    </row>
    <row r="165" spans="2:11" ht="15" customHeight="1" x14ac:dyDescent="0.25">
      <c r="B165" s="160"/>
      <c r="C165" s="182"/>
      <c r="D165" s="182"/>
      <c r="E165" s="26" t="s">
        <v>181</v>
      </c>
      <c r="F165" s="25" t="s">
        <v>55</v>
      </c>
      <c r="G165" s="10"/>
      <c r="H165" s="150"/>
      <c r="I165" s="150"/>
      <c r="J165" s="150"/>
      <c r="K165" s="150"/>
    </row>
    <row r="166" spans="2:11" ht="15" customHeight="1" x14ac:dyDescent="0.25">
      <c r="B166" s="160"/>
      <c r="C166" s="182"/>
      <c r="D166" s="182"/>
      <c r="E166" s="26" t="s">
        <v>182</v>
      </c>
      <c r="F166" s="25" t="s">
        <v>55</v>
      </c>
      <c r="G166" s="10"/>
      <c r="H166" s="150"/>
      <c r="I166" s="150"/>
      <c r="J166" s="150"/>
      <c r="K166" s="150"/>
    </row>
    <row r="167" spans="2:11" ht="15" customHeight="1" x14ac:dyDescent="0.25">
      <c r="B167" s="160"/>
      <c r="C167" s="182"/>
      <c r="D167" s="182"/>
      <c r="E167" s="26" t="s">
        <v>183</v>
      </c>
      <c r="F167" s="25" t="s">
        <v>55</v>
      </c>
      <c r="G167" s="10"/>
      <c r="H167" s="150"/>
      <c r="I167" s="150"/>
      <c r="J167" s="150"/>
      <c r="K167" s="150"/>
    </row>
    <row r="168" spans="2:11" ht="15" customHeight="1" x14ac:dyDescent="0.25">
      <c r="B168" s="160"/>
      <c r="C168" s="182"/>
      <c r="D168" s="182"/>
      <c r="E168" s="26" t="s">
        <v>184</v>
      </c>
      <c r="F168" s="25" t="s">
        <v>55</v>
      </c>
      <c r="G168" s="10"/>
      <c r="H168" s="150"/>
      <c r="I168" s="150"/>
      <c r="J168" s="150"/>
      <c r="K168" s="150"/>
    </row>
    <row r="169" spans="2:11" ht="15" customHeight="1" x14ac:dyDescent="0.25">
      <c r="B169" s="160"/>
      <c r="C169" s="182"/>
      <c r="D169" s="182"/>
      <c r="E169" s="26" t="s">
        <v>185</v>
      </c>
      <c r="F169" s="25" t="s">
        <v>55</v>
      </c>
      <c r="G169" s="10"/>
      <c r="H169" s="150"/>
      <c r="I169" s="150"/>
      <c r="J169" s="150"/>
      <c r="K169" s="150"/>
    </row>
    <row r="170" spans="2:11" ht="15" customHeight="1" x14ac:dyDescent="0.25">
      <c r="B170" s="160"/>
      <c r="C170" s="182"/>
      <c r="D170" s="182"/>
      <c r="E170" s="26" t="s">
        <v>186</v>
      </c>
      <c r="F170" s="25" t="s">
        <v>55</v>
      </c>
      <c r="G170" s="10"/>
      <c r="H170" s="150"/>
      <c r="I170" s="150"/>
      <c r="J170" s="150"/>
      <c r="K170" s="150"/>
    </row>
    <row r="171" spans="2:11" ht="15" customHeight="1" x14ac:dyDescent="0.25">
      <c r="B171" s="160"/>
      <c r="C171" s="182"/>
      <c r="D171" s="182"/>
      <c r="E171" s="26" t="s">
        <v>187</v>
      </c>
      <c r="F171" s="25" t="s">
        <v>55</v>
      </c>
      <c r="G171" s="10"/>
      <c r="H171" s="150"/>
      <c r="I171" s="150"/>
      <c r="J171" s="150"/>
      <c r="K171" s="150"/>
    </row>
    <row r="172" spans="2:11" ht="28.5" customHeight="1" x14ac:dyDescent="0.25">
      <c r="B172" s="160"/>
      <c r="C172" s="181" t="s">
        <v>188</v>
      </c>
      <c r="D172" s="181" t="s">
        <v>189</v>
      </c>
      <c r="E172" s="27" t="s">
        <v>190</v>
      </c>
      <c r="F172" s="28" t="s">
        <v>191</v>
      </c>
      <c r="G172" s="10"/>
      <c r="H172" s="150"/>
      <c r="I172" s="150"/>
      <c r="J172" s="150"/>
      <c r="K172" s="150"/>
    </row>
    <row r="173" spans="2:11" ht="30" x14ac:dyDescent="0.25">
      <c r="B173" s="160"/>
      <c r="C173" s="181"/>
      <c r="D173" s="181"/>
      <c r="E173" s="23" t="s">
        <v>192</v>
      </c>
      <c r="F173" s="28" t="s">
        <v>191</v>
      </c>
      <c r="G173" s="10"/>
      <c r="H173" s="150"/>
      <c r="I173" s="150"/>
      <c r="J173" s="150"/>
      <c r="K173" s="150"/>
    </row>
    <row r="174" spans="2:11" ht="15" customHeight="1" x14ac:dyDescent="0.25">
      <c r="B174" s="160"/>
      <c r="C174" s="181"/>
      <c r="D174" s="181"/>
      <c r="E174" s="27" t="s">
        <v>193</v>
      </c>
      <c r="F174" s="28" t="s">
        <v>191</v>
      </c>
      <c r="G174" s="10"/>
      <c r="H174" s="150"/>
      <c r="I174" s="150"/>
      <c r="J174" s="150"/>
      <c r="K174" s="150"/>
    </row>
    <row r="175" spans="2:11" ht="30" x14ac:dyDescent="0.25">
      <c r="B175" s="160"/>
      <c r="C175" s="181"/>
      <c r="D175" s="181"/>
      <c r="E175" s="27" t="s">
        <v>194</v>
      </c>
      <c r="F175" s="28" t="s">
        <v>191</v>
      </c>
      <c r="G175" s="10"/>
      <c r="H175" s="150"/>
      <c r="I175" s="150"/>
      <c r="J175" s="150"/>
      <c r="K175" s="150"/>
    </row>
    <row r="176" spans="2:11" ht="15" customHeight="1" x14ac:dyDescent="0.25">
      <c r="B176" s="160"/>
      <c r="C176" s="181"/>
      <c r="D176" s="181"/>
      <c r="E176" s="27" t="s">
        <v>195</v>
      </c>
      <c r="F176" s="28" t="s">
        <v>191</v>
      </c>
      <c r="G176" s="10"/>
      <c r="H176" s="150"/>
      <c r="I176" s="150"/>
      <c r="J176" s="150"/>
      <c r="K176" s="150"/>
    </row>
    <row r="177" spans="2:11" ht="15" customHeight="1" x14ac:dyDescent="0.25">
      <c r="B177" s="160"/>
      <c r="C177" s="181"/>
      <c r="D177" s="181"/>
      <c r="E177" s="27" t="s">
        <v>196</v>
      </c>
      <c r="F177" s="28" t="s">
        <v>191</v>
      </c>
      <c r="G177" s="10"/>
      <c r="H177" s="150"/>
      <c r="I177" s="150"/>
      <c r="J177" s="150"/>
      <c r="K177" s="150"/>
    </row>
    <row r="178" spans="2:11" x14ac:dyDescent="0.25">
      <c r="B178" s="160"/>
      <c r="C178" s="181"/>
      <c r="D178" s="181"/>
      <c r="E178" s="27" t="s">
        <v>197</v>
      </c>
      <c r="F178" s="28" t="s">
        <v>191</v>
      </c>
      <c r="G178" s="10"/>
      <c r="H178" s="150"/>
      <c r="I178" s="150"/>
      <c r="J178" s="150"/>
      <c r="K178" s="150"/>
    </row>
    <row r="179" spans="2:11" x14ac:dyDescent="0.25">
      <c r="B179" s="160"/>
      <c r="C179" s="181"/>
      <c r="D179" s="181"/>
      <c r="E179" s="27" t="s">
        <v>198</v>
      </c>
      <c r="F179" s="28" t="s">
        <v>191</v>
      </c>
      <c r="G179" s="10"/>
      <c r="H179" s="150"/>
      <c r="I179" s="150"/>
      <c r="J179" s="150"/>
      <c r="K179" s="150"/>
    </row>
    <row r="180" spans="2:11" ht="30" x14ac:dyDescent="0.25">
      <c r="B180" s="160"/>
      <c r="C180" s="181"/>
      <c r="D180" s="181"/>
      <c r="E180" s="27" t="s">
        <v>199</v>
      </c>
      <c r="F180" s="28" t="s">
        <v>191</v>
      </c>
      <c r="G180" s="10"/>
      <c r="H180" s="150"/>
      <c r="I180" s="150"/>
      <c r="J180" s="150"/>
      <c r="K180" s="150"/>
    </row>
    <row r="181" spans="2:11" x14ac:dyDescent="0.25">
      <c r="B181" s="160"/>
      <c r="C181" s="181"/>
      <c r="D181" s="181"/>
      <c r="E181" s="23" t="s">
        <v>200</v>
      </c>
      <c r="F181" s="28" t="s">
        <v>191</v>
      </c>
      <c r="G181" s="10"/>
      <c r="H181" s="150"/>
      <c r="I181" s="150"/>
      <c r="J181" s="150"/>
      <c r="K181" s="150"/>
    </row>
    <row r="182" spans="2:11" x14ac:dyDescent="0.25">
      <c r="C182"/>
      <c r="D182"/>
      <c r="F182"/>
      <c r="G182"/>
    </row>
    <row r="183" spans="2:11" x14ac:dyDescent="0.25">
      <c r="B183"/>
      <c r="C183"/>
      <c r="D183"/>
      <c r="F183"/>
      <c r="G183"/>
    </row>
    <row r="184" spans="2:11" x14ac:dyDescent="0.25">
      <c r="B184"/>
      <c r="C184"/>
      <c r="D184"/>
      <c r="F184"/>
      <c r="G184"/>
    </row>
    <row r="185" spans="2:11" x14ac:dyDescent="0.25">
      <c r="B185"/>
      <c r="C185"/>
      <c r="D185"/>
      <c r="F185"/>
      <c r="G185"/>
    </row>
    <row r="186" spans="2:11" x14ac:dyDescent="0.25">
      <c r="B186"/>
      <c r="C186"/>
      <c r="D186"/>
      <c r="F186"/>
      <c r="G186"/>
    </row>
  </sheetData>
  <sheetProtection algorithmName="SHA-512" hashValue="gaKJaimsgw1KNU/NJfH8PyPfPsX6wjdRVddPbv2IN23v7gTQ3oLPD8qXI91W+Axc5Iwm6bEERG6zCh3Hn5r/TQ==" saltValue="BW8kwvuaznEjmsWHaOQjYw==" spinCount="100000" sheet="1" objects="1" scenarios="1"/>
  <mergeCells count="293">
    <mergeCell ref="B137:B181"/>
    <mergeCell ref="C137:C140"/>
    <mergeCell ref="D138:D139"/>
    <mergeCell ref="C141:D171"/>
    <mergeCell ref="C172:C181"/>
    <mergeCell ref="D172:D181"/>
    <mergeCell ref="K114:K115"/>
    <mergeCell ref="C116:C121"/>
    <mergeCell ref="D120:D121"/>
    <mergeCell ref="H120:H121"/>
    <mergeCell ref="I120:I121"/>
    <mergeCell ref="J120:J121"/>
    <mergeCell ref="K120:K121"/>
    <mergeCell ref="C122:C136"/>
    <mergeCell ref="D122:D130"/>
    <mergeCell ref="E122:E123"/>
    <mergeCell ref="H122:H130"/>
    <mergeCell ref="I122:I130"/>
    <mergeCell ref="J122:J130"/>
    <mergeCell ref="K122:K130"/>
    <mergeCell ref="E124:E125"/>
    <mergeCell ref="E126:E127"/>
    <mergeCell ref="E128:E129"/>
    <mergeCell ref="D131:D133"/>
    <mergeCell ref="E131:E132"/>
    <mergeCell ref="H131:H132"/>
    <mergeCell ref="I131:I132"/>
    <mergeCell ref="J131:J132"/>
    <mergeCell ref="K131:K132"/>
    <mergeCell ref="B86:B136"/>
    <mergeCell ref="C86:C91"/>
    <mergeCell ref="D90:D91"/>
    <mergeCell ref="H90:H91"/>
    <mergeCell ref="I90:I91"/>
    <mergeCell ref="J90:J91"/>
    <mergeCell ref="K90:K91"/>
    <mergeCell ref="C92:C100"/>
    <mergeCell ref="H92:H100"/>
    <mergeCell ref="I92:I100"/>
    <mergeCell ref="J92:J100"/>
    <mergeCell ref="K92:K100"/>
    <mergeCell ref="D95:D100"/>
    <mergeCell ref="C101:C109"/>
    <mergeCell ref="H101:H109"/>
    <mergeCell ref="I101:I109"/>
    <mergeCell ref="J101:J109"/>
    <mergeCell ref="K101:K109"/>
    <mergeCell ref="D104:D109"/>
    <mergeCell ref="C110:C115"/>
    <mergeCell ref="D114:D115"/>
    <mergeCell ref="H114:H115"/>
    <mergeCell ref="I114:I115"/>
    <mergeCell ref="J114:J115"/>
    <mergeCell ref="C80:C85"/>
    <mergeCell ref="D80:D81"/>
    <mergeCell ref="E80:E81"/>
    <mergeCell ref="H80:H81"/>
    <mergeCell ref="I80:I81"/>
    <mergeCell ref="J80:J81"/>
    <mergeCell ref="K80:K81"/>
    <mergeCell ref="D82:D83"/>
    <mergeCell ref="E82:E83"/>
    <mergeCell ref="H82:H83"/>
    <mergeCell ref="I82:I83"/>
    <mergeCell ref="J82:J83"/>
    <mergeCell ref="K82:K83"/>
    <mergeCell ref="D84:D85"/>
    <mergeCell ref="E84:E85"/>
    <mergeCell ref="H84:H85"/>
    <mergeCell ref="I84:I85"/>
    <mergeCell ref="J84:J85"/>
    <mergeCell ref="K84:K85"/>
    <mergeCell ref="K69:K70"/>
    <mergeCell ref="C71:C79"/>
    <mergeCell ref="D71:D73"/>
    <mergeCell ref="H71:H73"/>
    <mergeCell ref="I71:I73"/>
    <mergeCell ref="J71:J73"/>
    <mergeCell ref="K71:K73"/>
    <mergeCell ref="D74:D77"/>
    <mergeCell ref="E74:E75"/>
    <mergeCell ref="H74:H75"/>
    <mergeCell ref="I74:I75"/>
    <mergeCell ref="J74:J75"/>
    <mergeCell ref="K74:K75"/>
    <mergeCell ref="E76:E77"/>
    <mergeCell ref="H76:H77"/>
    <mergeCell ref="I76:I77"/>
    <mergeCell ref="J76:J77"/>
    <mergeCell ref="K76:K77"/>
    <mergeCell ref="D78:D79"/>
    <mergeCell ref="E78:E79"/>
    <mergeCell ref="H78:H79"/>
    <mergeCell ref="I78:I79"/>
    <mergeCell ref="J78:J79"/>
    <mergeCell ref="K78:K79"/>
    <mergeCell ref="D63:D64"/>
    <mergeCell ref="E63:E64"/>
    <mergeCell ref="H63:H64"/>
    <mergeCell ref="I63:I64"/>
    <mergeCell ref="J63:J64"/>
    <mergeCell ref="K63:K64"/>
    <mergeCell ref="C65:C70"/>
    <mergeCell ref="D65:D66"/>
    <mergeCell ref="E65:E66"/>
    <mergeCell ref="H65:H66"/>
    <mergeCell ref="I65:I66"/>
    <mergeCell ref="J65:J66"/>
    <mergeCell ref="K65:K66"/>
    <mergeCell ref="D67:D68"/>
    <mergeCell ref="E67:E68"/>
    <mergeCell ref="H67:H68"/>
    <mergeCell ref="I67:I68"/>
    <mergeCell ref="J67:J68"/>
    <mergeCell ref="K67:K68"/>
    <mergeCell ref="D69:D70"/>
    <mergeCell ref="E69:E70"/>
    <mergeCell ref="H69:H70"/>
    <mergeCell ref="I69:I70"/>
    <mergeCell ref="J69:J70"/>
    <mergeCell ref="D59:D60"/>
    <mergeCell ref="E59:E60"/>
    <mergeCell ref="H59:H60"/>
    <mergeCell ref="I59:I60"/>
    <mergeCell ref="J59:J60"/>
    <mergeCell ref="K59:K60"/>
    <mergeCell ref="D61:D62"/>
    <mergeCell ref="E61:E62"/>
    <mergeCell ref="H61:H62"/>
    <mergeCell ref="I61:I62"/>
    <mergeCell ref="J61:J62"/>
    <mergeCell ref="K61:K62"/>
    <mergeCell ref="D55:D56"/>
    <mergeCell ref="E55:E56"/>
    <mergeCell ref="H55:H56"/>
    <mergeCell ref="I55:I56"/>
    <mergeCell ref="J55:J56"/>
    <mergeCell ref="K55:K56"/>
    <mergeCell ref="D57:D58"/>
    <mergeCell ref="E57:E58"/>
    <mergeCell ref="H57:H58"/>
    <mergeCell ref="I57:I58"/>
    <mergeCell ref="J57:J58"/>
    <mergeCell ref="K57:K58"/>
    <mergeCell ref="D51:D52"/>
    <mergeCell ref="E51:E52"/>
    <mergeCell ref="H51:H52"/>
    <mergeCell ref="I51:I52"/>
    <mergeCell ref="J51:J52"/>
    <mergeCell ref="K51:K52"/>
    <mergeCell ref="D53:D54"/>
    <mergeCell ref="E53:E54"/>
    <mergeCell ref="H53:H54"/>
    <mergeCell ref="I53:I54"/>
    <mergeCell ref="J53:J54"/>
    <mergeCell ref="K53:K54"/>
    <mergeCell ref="D47:D48"/>
    <mergeCell ref="E47:E48"/>
    <mergeCell ref="H47:H48"/>
    <mergeCell ref="I47:I48"/>
    <mergeCell ref="J47:J48"/>
    <mergeCell ref="K47:K48"/>
    <mergeCell ref="D49:D50"/>
    <mergeCell ref="E49:E50"/>
    <mergeCell ref="H49:H50"/>
    <mergeCell ref="I49:I50"/>
    <mergeCell ref="J49:J50"/>
    <mergeCell ref="K49:K50"/>
    <mergeCell ref="D43:D44"/>
    <mergeCell ref="E43:E44"/>
    <mergeCell ref="H43:H44"/>
    <mergeCell ref="I43:I44"/>
    <mergeCell ref="J43:J44"/>
    <mergeCell ref="K43:K44"/>
    <mergeCell ref="D45:D46"/>
    <mergeCell ref="E45:E46"/>
    <mergeCell ref="H45:H46"/>
    <mergeCell ref="I45:I46"/>
    <mergeCell ref="J45:J46"/>
    <mergeCell ref="K45:K46"/>
    <mergeCell ref="D39:D40"/>
    <mergeCell ref="E39:E40"/>
    <mergeCell ref="H39:H40"/>
    <mergeCell ref="I39:I40"/>
    <mergeCell ref="J39:J40"/>
    <mergeCell ref="K39:K40"/>
    <mergeCell ref="D41:D42"/>
    <mergeCell ref="E41:E42"/>
    <mergeCell ref="H41:H42"/>
    <mergeCell ref="I41:I42"/>
    <mergeCell ref="J41:J42"/>
    <mergeCell ref="K41:K42"/>
    <mergeCell ref="D35:D36"/>
    <mergeCell ref="E35:E36"/>
    <mergeCell ref="H35:H36"/>
    <mergeCell ref="I35:I36"/>
    <mergeCell ref="J35:J36"/>
    <mergeCell ref="K35:K36"/>
    <mergeCell ref="D37:D38"/>
    <mergeCell ref="E37:E38"/>
    <mergeCell ref="H37:H38"/>
    <mergeCell ref="I37:I38"/>
    <mergeCell ref="J37:J38"/>
    <mergeCell ref="K37:K38"/>
    <mergeCell ref="D29:D30"/>
    <mergeCell ref="E29:E30"/>
    <mergeCell ref="D31:D32"/>
    <mergeCell ref="E31:E32"/>
    <mergeCell ref="H31:H32"/>
    <mergeCell ref="I31:I32"/>
    <mergeCell ref="J31:J32"/>
    <mergeCell ref="K31:K32"/>
    <mergeCell ref="D33:D34"/>
    <mergeCell ref="E33:E34"/>
    <mergeCell ref="H33:H34"/>
    <mergeCell ref="I33:I34"/>
    <mergeCell ref="J33:J34"/>
    <mergeCell ref="K33:K34"/>
    <mergeCell ref="C21:C64"/>
    <mergeCell ref="D21:D22"/>
    <mergeCell ref="E21:E22"/>
    <mergeCell ref="H21:H22"/>
    <mergeCell ref="I21:I22"/>
    <mergeCell ref="J21:J22"/>
    <mergeCell ref="K21:K22"/>
    <mergeCell ref="D23:D26"/>
    <mergeCell ref="E23:E24"/>
    <mergeCell ref="H23:H24"/>
    <mergeCell ref="I23:I24"/>
    <mergeCell ref="J23:J24"/>
    <mergeCell ref="K23:K24"/>
    <mergeCell ref="E25:E26"/>
    <mergeCell ref="H25:H26"/>
    <mergeCell ref="I25:I26"/>
    <mergeCell ref="J25:J26"/>
    <mergeCell ref="K25:K26"/>
    <mergeCell ref="D27:D28"/>
    <mergeCell ref="E27:E28"/>
    <mergeCell ref="H27:H28"/>
    <mergeCell ref="I27:I28"/>
    <mergeCell ref="J27:J28"/>
    <mergeCell ref="K27:K28"/>
    <mergeCell ref="D16:D17"/>
    <mergeCell ref="E16:E17"/>
    <mergeCell ref="H16:H17"/>
    <mergeCell ref="I16:I17"/>
    <mergeCell ref="J16:J17"/>
    <mergeCell ref="K16:K17"/>
    <mergeCell ref="D18:D20"/>
    <mergeCell ref="E18:E20"/>
    <mergeCell ref="H18:H20"/>
    <mergeCell ref="I18:I20"/>
    <mergeCell ref="J18:J20"/>
    <mergeCell ref="K18:K20"/>
    <mergeCell ref="H9:H11"/>
    <mergeCell ref="I9:I11"/>
    <mergeCell ref="J9:J11"/>
    <mergeCell ref="K9:K11"/>
    <mergeCell ref="D12:D15"/>
    <mergeCell ref="E12:E13"/>
    <mergeCell ref="H12:H13"/>
    <mergeCell ref="I12:I13"/>
    <mergeCell ref="J12:J13"/>
    <mergeCell ref="K12:K13"/>
    <mergeCell ref="E14:E15"/>
    <mergeCell ref="H14:H15"/>
    <mergeCell ref="I14:I15"/>
    <mergeCell ref="J14:J15"/>
    <mergeCell ref="K14:K15"/>
    <mergeCell ref="B1:G1"/>
    <mergeCell ref="H1:I1"/>
    <mergeCell ref="J1:K1"/>
    <mergeCell ref="B3:B85"/>
    <mergeCell ref="C3:C8"/>
    <mergeCell ref="D3:D8"/>
    <mergeCell ref="E3:E4"/>
    <mergeCell ref="H3:H4"/>
    <mergeCell ref="I3:I4"/>
    <mergeCell ref="J3:J4"/>
    <mergeCell ref="K3:K4"/>
    <mergeCell ref="E5:E6"/>
    <mergeCell ref="H5:H6"/>
    <mergeCell ref="I5:I6"/>
    <mergeCell ref="J5:J6"/>
    <mergeCell ref="K5:K6"/>
    <mergeCell ref="E7:E8"/>
    <mergeCell ref="H7:H8"/>
    <mergeCell ref="I7:I8"/>
    <mergeCell ref="J7:J8"/>
    <mergeCell ref="K7:K8"/>
    <mergeCell ref="C9:C20"/>
    <mergeCell ref="D9:D11"/>
    <mergeCell ref="E9:E11"/>
  </mergeCells>
  <pageMargins left="0.70833333333333304" right="0.70833333333333304" top="0.78749999999999998" bottom="0.78749999999999998" header="0.511811023622047" footer="0.511811023622047"/>
  <pageSetup paperSize="9" scale="57" orientation="landscape" horizontalDpi="300" verticalDpi="300"/>
  <rowBreaks count="6" manualBreakCount="6">
    <brk id="20" max="16383" man="1"/>
    <brk id="42" max="16383" man="1"/>
    <brk id="70" max="16383" man="1"/>
    <brk id="109" max="16383" man="1"/>
    <brk id="136" max="16383" man="1"/>
    <brk id="171" max="16383" man="1"/>
  </rowBreaks>
  <colBreaks count="1" manualBreakCount="1">
    <brk id="9" max="1048575" man="1"/>
  </colBreaks>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00A933"/>
  </sheetPr>
  <dimension ref="A1:K186"/>
  <sheetViews>
    <sheetView zoomScaleNormal="100" workbookViewId="0">
      <pane ySplit="2" topLeftCell="A3" activePane="bottomLeft" state="frozen"/>
      <selection activeCell="L31" sqref="L31"/>
      <selection pane="bottomLeft" activeCell="B1" sqref="B1"/>
    </sheetView>
  </sheetViews>
  <sheetFormatPr baseColWidth="10" defaultColWidth="11.42578125" defaultRowHeight="15" x14ac:dyDescent="0.25"/>
  <cols>
    <col min="1" max="1" width="2.85546875" style="2" customWidth="1"/>
    <col min="2" max="2" width="15.42578125" style="3" customWidth="1"/>
    <col min="3" max="3" width="17.140625" style="156" customWidth="1"/>
    <col min="4" max="4" width="26.42578125" style="156" customWidth="1"/>
    <col min="5" max="5" width="34.28515625" customWidth="1"/>
    <col min="6" max="6" width="19" style="3" customWidth="1"/>
    <col min="8" max="8" width="37.5703125" customWidth="1"/>
    <col min="9" max="9" width="41.28515625" customWidth="1"/>
    <col min="10" max="10" width="37.7109375" customWidth="1"/>
    <col min="11" max="11" width="60.7109375" customWidth="1"/>
    <col min="1005" max="1024" width="11.5703125" customWidth="1"/>
  </cols>
  <sheetData>
    <row r="1" spans="2:11" s="2" customFormat="1" ht="33.75" customHeight="1" x14ac:dyDescent="0.25">
      <c r="B1" s="29"/>
      <c r="C1" s="157"/>
      <c r="D1" s="157"/>
      <c r="F1" s="29"/>
      <c r="H1" s="163" t="s">
        <v>30</v>
      </c>
      <c r="I1" s="163"/>
      <c r="J1" s="163" t="s">
        <v>30</v>
      </c>
      <c r="K1" s="163"/>
    </row>
    <row r="2" spans="2:11" ht="30" x14ac:dyDescent="0.25">
      <c r="B2" s="154" t="s">
        <v>201</v>
      </c>
      <c r="C2" s="5"/>
      <c r="D2" s="5"/>
      <c r="E2" s="6"/>
      <c r="F2" s="7" t="s">
        <v>32</v>
      </c>
      <c r="G2" s="155" t="str">
        <f>'Eingabe Stammdaten'!C2</f>
        <v>2020 (final)</v>
      </c>
      <c r="H2" s="155" t="s">
        <v>33</v>
      </c>
      <c r="I2" s="155" t="s">
        <v>34</v>
      </c>
      <c r="J2" s="155" t="s">
        <v>35</v>
      </c>
      <c r="K2" s="8" t="s">
        <v>36</v>
      </c>
    </row>
    <row r="3" spans="2:11" ht="15" customHeight="1" x14ac:dyDescent="0.25">
      <c r="B3" s="184" t="s">
        <v>202</v>
      </c>
      <c r="C3" s="173" t="s">
        <v>38</v>
      </c>
      <c r="D3" s="173" t="s">
        <v>39</v>
      </c>
      <c r="E3" s="185" t="s">
        <v>40</v>
      </c>
      <c r="F3" s="9" t="s">
        <v>41</v>
      </c>
      <c r="G3" s="10"/>
      <c r="H3" s="186"/>
      <c r="I3" s="186"/>
      <c r="J3" s="186"/>
      <c r="K3" s="186"/>
    </row>
    <row r="4" spans="2:11" ht="15" customHeight="1" x14ac:dyDescent="0.25">
      <c r="B4" s="184"/>
      <c r="C4" s="173"/>
      <c r="D4" s="173"/>
      <c r="E4" s="185"/>
      <c r="F4" s="9" t="s">
        <v>42</v>
      </c>
      <c r="G4" s="10"/>
      <c r="H4" s="186"/>
      <c r="I4" s="186"/>
      <c r="J4" s="186"/>
      <c r="K4" s="186"/>
    </row>
    <row r="5" spans="2:11" ht="15" customHeight="1" x14ac:dyDescent="0.25">
      <c r="B5" s="184"/>
      <c r="C5" s="173"/>
      <c r="D5" s="173"/>
      <c r="E5" s="187" t="s">
        <v>43</v>
      </c>
      <c r="F5" s="9" t="s">
        <v>41</v>
      </c>
      <c r="G5" s="10"/>
      <c r="H5" s="186"/>
      <c r="I5" s="186"/>
      <c r="J5" s="186"/>
      <c r="K5" s="186"/>
    </row>
    <row r="6" spans="2:11" ht="15" customHeight="1" x14ac:dyDescent="0.25">
      <c r="B6" s="184"/>
      <c r="C6" s="173"/>
      <c r="D6" s="173"/>
      <c r="E6" s="187"/>
      <c r="F6" s="9" t="s">
        <v>42</v>
      </c>
      <c r="G6" s="10"/>
      <c r="H6" s="186"/>
      <c r="I6" s="186"/>
      <c r="J6" s="186"/>
      <c r="K6" s="186"/>
    </row>
    <row r="7" spans="2:11" ht="15" customHeight="1" x14ac:dyDescent="0.25">
      <c r="B7" s="184"/>
      <c r="C7" s="173" t="s">
        <v>45</v>
      </c>
      <c r="D7" s="165" t="s">
        <v>46</v>
      </c>
      <c r="E7" s="172"/>
      <c r="F7" s="9" t="s">
        <v>47</v>
      </c>
      <c r="G7" s="10"/>
      <c r="H7" s="188"/>
      <c r="I7" s="186"/>
      <c r="J7" s="186"/>
      <c r="K7" s="186"/>
    </row>
    <row r="8" spans="2:11" ht="15" customHeight="1" x14ac:dyDescent="0.25">
      <c r="B8" s="184"/>
      <c r="C8" s="173"/>
      <c r="D8" s="165"/>
      <c r="E8" s="172"/>
      <c r="F8" s="9" t="s">
        <v>48</v>
      </c>
      <c r="G8" s="10"/>
      <c r="H8" s="189"/>
      <c r="I8" s="186"/>
      <c r="J8" s="186"/>
      <c r="K8" s="186"/>
    </row>
    <row r="9" spans="2:11" ht="15" customHeight="1" x14ac:dyDescent="0.25">
      <c r="B9" s="184"/>
      <c r="C9" s="173"/>
      <c r="D9" s="165"/>
      <c r="E9" s="172"/>
      <c r="F9" s="9" t="s">
        <v>49</v>
      </c>
      <c r="G9" s="10"/>
      <c r="H9" s="190"/>
      <c r="I9" s="186"/>
      <c r="J9" s="186"/>
      <c r="K9" s="186"/>
    </row>
    <row r="10" spans="2:11" ht="15" customHeight="1" x14ac:dyDescent="0.25">
      <c r="B10" s="184"/>
      <c r="C10" s="173"/>
      <c r="D10" s="165" t="s">
        <v>50</v>
      </c>
      <c r="E10" s="191" t="s">
        <v>51</v>
      </c>
      <c r="F10" s="11" t="s">
        <v>41</v>
      </c>
      <c r="G10" s="10"/>
      <c r="H10" s="186"/>
      <c r="I10" s="186"/>
      <c r="J10" s="186"/>
      <c r="K10" s="186"/>
    </row>
    <row r="11" spans="2:11" ht="15" customHeight="1" x14ac:dyDescent="0.25">
      <c r="B11" s="184"/>
      <c r="C11" s="173"/>
      <c r="D11" s="165"/>
      <c r="E11" s="191"/>
      <c r="F11" s="11" t="s">
        <v>52</v>
      </c>
      <c r="G11" s="10"/>
      <c r="H11" s="186"/>
      <c r="I11" s="186"/>
      <c r="J11" s="186"/>
      <c r="K11" s="186"/>
    </row>
    <row r="12" spans="2:11" ht="15" customHeight="1" x14ac:dyDescent="0.25">
      <c r="B12" s="184"/>
      <c r="C12" s="173"/>
      <c r="D12" s="165"/>
      <c r="E12" s="191" t="s">
        <v>53</v>
      </c>
      <c r="F12" s="11" t="s">
        <v>41</v>
      </c>
      <c r="G12" s="10"/>
      <c r="H12" s="186"/>
      <c r="I12" s="186"/>
      <c r="J12" s="186"/>
      <c r="K12" s="186"/>
    </row>
    <row r="13" spans="2:11" ht="15" customHeight="1" x14ac:dyDescent="0.25">
      <c r="B13" s="184"/>
      <c r="C13" s="173"/>
      <c r="D13" s="165"/>
      <c r="E13" s="191"/>
      <c r="F13" s="11" t="s">
        <v>52</v>
      </c>
      <c r="G13" s="10"/>
      <c r="H13" s="186"/>
      <c r="I13" s="186"/>
      <c r="J13" s="186"/>
      <c r="K13" s="186"/>
    </row>
    <row r="14" spans="2:11" ht="15" customHeight="1" x14ac:dyDescent="0.25">
      <c r="B14" s="184"/>
      <c r="C14" s="173"/>
      <c r="D14" s="165" t="s">
        <v>54</v>
      </c>
      <c r="E14" s="172"/>
      <c r="F14" s="11" t="s">
        <v>41</v>
      </c>
      <c r="G14" s="10"/>
      <c r="H14" s="186"/>
      <c r="I14" s="186"/>
      <c r="J14" s="186"/>
      <c r="K14" s="186"/>
    </row>
    <row r="15" spans="2:11" ht="15" customHeight="1" x14ac:dyDescent="0.25">
      <c r="B15" s="184"/>
      <c r="C15" s="173"/>
      <c r="D15" s="165"/>
      <c r="E15" s="172"/>
      <c r="F15" s="11" t="s">
        <v>55</v>
      </c>
      <c r="G15" s="10"/>
      <c r="H15" s="186"/>
      <c r="I15" s="186"/>
      <c r="J15" s="186"/>
      <c r="K15" s="186"/>
    </row>
    <row r="16" spans="2:11" ht="15" customHeight="1" x14ac:dyDescent="0.25">
      <c r="B16" s="184"/>
      <c r="C16" s="173" t="s">
        <v>59</v>
      </c>
      <c r="D16" s="173" t="s">
        <v>60</v>
      </c>
      <c r="E16" s="172" t="s">
        <v>61</v>
      </c>
      <c r="F16" s="11" t="s">
        <v>62</v>
      </c>
      <c r="G16" s="10"/>
      <c r="H16" s="186"/>
      <c r="I16" s="186"/>
      <c r="J16" s="186"/>
      <c r="K16" s="186"/>
    </row>
    <row r="17" spans="2:11" ht="15" customHeight="1" x14ac:dyDescent="0.25">
      <c r="B17" s="184"/>
      <c r="C17" s="173"/>
      <c r="D17" s="173"/>
      <c r="E17" s="172"/>
      <c r="F17" s="11" t="s">
        <v>42</v>
      </c>
      <c r="G17" s="10"/>
      <c r="H17" s="186"/>
      <c r="I17" s="186"/>
      <c r="J17" s="186"/>
      <c r="K17" s="186"/>
    </row>
    <row r="18" spans="2:11" ht="15" customHeight="1" x14ac:dyDescent="0.25">
      <c r="B18" s="184"/>
      <c r="C18" s="173"/>
      <c r="D18" s="173" t="s">
        <v>63</v>
      </c>
      <c r="E18" s="172" t="s">
        <v>64</v>
      </c>
      <c r="F18" s="11" t="s">
        <v>62</v>
      </c>
      <c r="G18" s="10"/>
      <c r="H18" s="186"/>
      <c r="I18" s="186"/>
      <c r="J18" s="186"/>
      <c r="K18" s="186"/>
    </row>
    <row r="19" spans="2:11" ht="15" customHeight="1" x14ac:dyDescent="0.25">
      <c r="B19" s="184"/>
      <c r="C19" s="173"/>
      <c r="D19" s="173"/>
      <c r="E19" s="172"/>
      <c r="F19" s="11" t="s">
        <v>42</v>
      </c>
      <c r="G19" s="10"/>
      <c r="H19" s="186"/>
      <c r="I19" s="186"/>
      <c r="J19" s="186"/>
      <c r="K19" s="186"/>
    </row>
    <row r="20" spans="2:11" ht="15" customHeight="1" x14ac:dyDescent="0.25">
      <c r="B20" s="184"/>
      <c r="C20" s="173"/>
      <c r="D20" s="173"/>
      <c r="E20" s="172" t="s">
        <v>65</v>
      </c>
      <c r="F20" s="11" t="s">
        <v>62</v>
      </c>
      <c r="G20" s="10"/>
      <c r="H20" s="186"/>
      <c r="I20" s="186"/>
      <c r="J20" s="186"/>
      <c r="K20" s="186"/>
    </row>
    <row r="21" spans="2:11" ht="15" customHeight="1" x14ac:dyDescent="0.25">
      <c r="B21" s="184"/>
      <c r="C21" s="173"/>
      <c r="D21" s="173"/>
      <c r="E21" s="172"/>
      <c r="F21" s="11" t="s">
        <v>42</v>
      </c>
      <c r="G21" s="10"/>
      <c r="H21" s="186"/>
      <c r="I21" s="186"/>
      <c r="J21" s="186"/>
      <c r="K21" s="186"/>
    </row>
    <row r="22" spans="2:11" ht="15" customHeight="1" x14ac:dyDescent="0.25">
      <c r="B22" s="184"/>
      <c r="C22" s="173"/>
      <c r="D22" s="173" t="s">
        <v>66</v>
      </c>
      <c r="E22" s="172" t="s">
        <v>67</v>
      </c>
      <c r="F22" s="11" t="s">
        <v>62</v>
      </c>
      <c r="G22" s="10"/>
      <c r="H22" s="186"/>
      <c r="I22" s="186"/>
      <c r="J22" s="186"/>
      <c r="K22" s="186"/>
    </row>
    <row r="23" spans="2:11" ht="15" customHeight="1" x14ac:dyDescent="0.25">
      <c r="B23" s="184"/>
      <c r="C23" s="173"/>
      <c r="D23" s="173"/>
      <c r="E23" s="172"/>
      <c r="F23" s="11" t="s">
        <v>42</v>
      </c>
      <c r="G23" s="10"/>
      <c r="H23" s="186"/>
      <c r="I23" s="186"/>
      <c r="J23" s="186"/>
      <c r="K23" s="186"/>
    </row>
    <row r="24" spans="2:11" ht="15" customHeight="1" x14ac:dyDescent="0.25">
      <c r="B24" s="184"/>
      <c r="C24" s="173"/>
      <c r="D24" s="173" t="s">
        <v>70</v>
      </c>
      <c r="E24" s="172" t="s">
        <v>71</v>
      </c>
      <c r="F24" s="11" t="s">
        <v>62</v>
      </c>
      <c r="G24" s="10"/>
      <c r="H24" s="186"/>
      <c r="I24" s="186"/>
      <c r="J24" s="186"/>
      <c r="K24" s="186"/>
    </row>
    <row r="25" spans="2:11" ht="15" customHeight="1" x14ac:dyDescent="0.25">
      <c r="B25" s="184"/>
      <c r="C25" s="173"/>
      <c r="D25" s="173"/>
      <c r="E25" s="172"/>
      <c r="F25" s="11" t="s">
        <v>42</v>
      </c>
      <c r="G25" s="10"/>
      <c r="H25" s="186"/>
      <c r="I25" s="186"/>
      <c r="J25" s="186"/>
      <c r="K25" s="186"/>
    </row>
    <row r="26" spans="2:11" ht="15" customHeight="1" x14ac:dyDescent="0.25">
      <c r="B26" s="184"/>
      <c r="C26" s="173"/>
      <c r="D26" s="173" t="s">
        <v>72</v>
      </c>
      <c r="E26" s="172" t="s">
        <v>73</v>
      </c>
      <c r="F26" s="11" t="s">
        <v>62</v>
      </c>
      <c r="G26" s="10"/>
      <c r="H26" s="186"/>
      <c r="I26" s="186"/>
      <c r="J26" s="186"/>
      <c r="K26" s="186"/>
    </row>
    <row r="27" spans="2:11" ht="15" customHeight="1" x14ac:dyDescent="0.25">
      <c r="B27" s="184"/>
      <c r="C27" s="173"/>
      <c r="D27" s="173"/>
      <c r="E27" s="172"/>
      <c r="F27" s="11" t="s">
        <v>42</v>
      </c>
      <c r="G27" s="10"/>
      <c r="H27" s="186"/>
      <c r="I27" s="186"/>
      <c r="J27" s="186"/>
      <c r="K27" s="186"/>
    </row>
    <row r="28" spans="2:11" ht="15" customHeight="1" x14ac:dyDescent="0.25">
      <c r="B28" s="184"/>
      <c r="C28" s="173"/>
      <c r="D28" s="173" t="s">
        <v>74</v>
      </c>
      <c r="E28" s="172" t="s">
        <v>75</v>
      </c>
      <c r="F28" s="11" t="s">
        <v>62</v>
      </c>
      <c r="G28" s="10"/>
      <c r="H28" s="186"/>
      <c r="I28" s="186"/>
      <c r="J28" s="186"/>
      <c r="K28" s="186"/>
    </row>
    <row r="29" spans="2:11" ht="15" customHeight="1" x14ac:dyDescent="0.25">
      <c r="B29" s="184"/>
      <c r="C29" s="173"/>
      <c r="D29" s="173"/>
      <c r="E29" s="172"/>
      <c r="F29" s="11" t="s">
        <v>42</v>
      </c>
      <c r="G29" s="10"/>
      <c r="H29" s="186"/>
      <c r="I29" s="186"/>
      <c r="J29" s="186"/>
      <c r="K29" s="186"/>
    </row>
    <row r="30" spans="2:11" ht="15" customHeight="1" x14ac:dyDescent="0.25">
      <c r="B30" s="184"/>
      <c r="C30" s="173"/>
      <c r="D30" s="173" t="s">
        <v>76</v>
      </c>
      <c r="E30" s="172" t="s">
        <v>77</v>
      </c>
      <c r="F30" s="11" t="s">
        <v>62</v>
      </c>
      <c r="G30" s="10"/>
      <c r="H30" s="186"/>
      <c r="I30" s="186"/>
      <c r="J30" s="186"/>
      <c r="K30" s="186"/>
    </row>
    <row r="31" spans="2:11" ht="15" customHeight="1" x14ac:dyDescent="0.25">
      <c r="B31" s="184"/>
      <c r="C31" s="173"/>
      <c r="D31" s="173"/>
      <c r="E31" s="172"/>
      <c r="F31" s="11" t="s">
        <v>42</v>
      </c>
      <c r="G31" s="10"/>
      <c r="H31" s="186"/>
      <c r="I31" s="186"/>
      <c r="J31" s="186"/>
      <c r="K31" s="186"/>
    </row>
    <row r="32" spans="2:11" ht="15" customHeight="1" x14ac:dyDescent="0.25">
      <c r="B32" s="184"/>
      <c r="C32" s="173"/>
      <c r="D32" s="173" t="s">
        <v>78</v>
      </c>
      <c r="E32" s="172" t="s">
        <v>79</v>
      </c>
      <c r="F32" s="11" t="s">
        <v>62</v>
      </c>
      <c r="G32" s="10"/>
      <c r="H32" s="186"/>
      <c r="I32" s="186"/>
      <c r="J32" s="186"/>
      <c r="K32" s="186"/>
    </row>
    <row r="33" spans="2:11" ht="15" customHeight="1" x14ac:dyDescent="0.25">
      <c r="B33" s="184"/>
      <c r="C33" s="173"/>
      <c r="D33" s="173"/>
      <c r="E33" s="172"/>
      <c r="F33" s="11" t="s">
        <v>42</v>
      </c>
      <c r="G33" s="10"/>
      <c r="H33" s="186"/>
      <c r="I33" s="186"/>
      <c r="J33" s="186"/>
      <c r="K33" s="186"/>
    </row>
    <row r="34" spans="2:11" ht="15" customHeight="1" x14ac:dyDescent="0.25">
      <c r="B34" s="184"/>
      <c r="C34" s="173"/>
      <c r="D34" s="173" t="s">
        <v>80</v>
      </c>
      <c r="E34" s="172" t="s">
        <v>81</v>
      </c>
      <c r="F34" s="11" t="s">
        <v>62</v>
      </c>
      <c r="G34" s="10"/>
      <c r="H34" s="186"/>
      <c r="I34" s="186"/>
      <c r="J34" s="186"/>
      <c r="K34" s="186"/>
    </row>
    <row r="35" spans="2:11" ht="15" customHeight="1" x14ac:dyDescent="0.25">
      <c r="B35" s="184"/>
      <c r="C35" s="173"/>
      <c r="D35" s="173"/>
      <c r="E35" s="172"/>
      <c r="F35" s="11" t="s">
        <v>42</v>
      </c>
      <c r="G35" s="10"/>
      <c r="H35" s="186"/>
      <c r="I35" s="186"/>
      <c r="J35" s="186"/>
      <c r="K35" s="186"/>
    </row>
    <row r="36" spans="2:11" ht="15" customHeight="1" x14ac:dyDescent="0.25">
      <c r="B36" s="184"/>
      <c r="C36" s="173"/>
      <c r="D36" s="173" t="s">
        <v>82</v>
      </c>
      <c r="E36" s="172" t="s">
        <v>83</v>
      </c>
      <c r="F36" s="11" t="s">
        <v>62</v>
      </c>
      <c r="G36" s="10"/>
      <c r="H36" s="186"/>
      <c r="I36" s="186"/>
      <c r="J36" s="186"/>
      <c r="K36" s="186"/>
    </row>
    <row r="37" spans="2:11" ht="15" customHeight="1" x14ac:dyDescent="0.25">
      <c r="B37" s="184"/>
      <c r="C37" s="173"/>
      <c r="D37" s="173"/>
      <c r="E37" s="172"/>
      <c r="F37" s="11" t="s">
        <v>42</v>
      </c>
      <c r="G37" s="10"/>
      <c r="H37" s="186"/>
      <c r="I37" s="186"/>
      <c r="J37" s="186"/>
      <c r="K37" s="186"/>
    </row>
    <row r="38" spans="2:11" ht="15" customHeight="1" x14ac:dyDescent="0.25">
      <c r="B38" s="184"/>
      <c r="C38" s="173"/>
      <c r="D38" s="173" t="s">
        <v>84</v>
      </c>
      <c r="E38" s="172" t="s">
        <v>85</v>
      </c>
      <c r="F38" s="11" t="s">
        <v>62</v>
      </c>
      <c r="G38" s="10"/>
      <c r="H38" s="186"/>
      <c r="I38" s="186"/>
      <c r="J38" s="186"/>
      <c r="K38" s="186"/>
    </row>
    <row r="39" spans="2:11" ht="15" customHeight="1" x14ac:dyDescent="0.25">
      <c r="B39" s="184"/>
      <c r="C39" s="173"/>
      <c r="D39" s="173"/>
      <c r="E39" s="172"/>
      <c r="F39" s="11" t="s">
        <v>42</v>
      </c>
      <c r="G39" s="10"/>
      <c r="H39" s="186"/>
      <c r="I39" s="186"/>
      <c r="J39" s="186"/>
      <c r="K39" s="186"/>
    </row>
    <row r="40" spans="2:11" ht="15" customHeight="1" x14ac:dyDescent="0.25">
      <c r="B40" s="184"/>
      <c r="C40" s="173"/>
      <c r="D40" s="173" t="s">
        <v>86</v>
      </c>
      <c r="E40" s="172" t="s">
        <v>87</v>
      </c>
      <c r="F40" s="11" t="s">
        <v>62</v>
      </c>
      <c r="G40" s="10"/>
      <c r="H40" s="186"/>
      <c r="I40" s="186"/>
      <c r="J40" s="186"/>
      <c r="K40" s="186"/>
    </row>
    <row r="41" spans="2:11" ht="15" customHeight="1" x14ac:dyDescent="0.25">
      <c r="B41" s="184"/>
      <c r="C41" s="173"/>
      <c r="D41" s="173"/>
      <c r="E41" s="172"/>
      <c r="F41" s="11" t="s">
        <v>42</v>
      </c>
      <c r="G41" s="10"/>
      <c r="H41" s="186"/>
      <c r="I41" s="186"/>
      <c r="J41" s="186"/>
      <c r="K41" s="186"/>
    </row>
    <row r="42" spans="2:11" ht="15" customHeight="1" x14ac:dyDescent="0.25">
      <c r="B42" s="184"/>
      <c r="C42" s="173"/>
      <c r="D42" s="173" t="s">
        <v>88</v>
      </c>
      <c r="E42" s="172" t="s">
        <v>89</v>
      </c>
      <c r="F42" s="11" t="s">
        <v>62</v>
      </c>
      <c r="G42" s="10"/>
      <c r="H42" s="186"/>
      <c r="I42" s="186"/>
      <c r="J42" s="186"/>
      <c r="K42" s="186"/>
    </row>
    <row r="43" spans="2:11" ht="15" customHeight="1" x14ac:dyDescent="0.25">
      <c r="B43" s="184"/>
      <c r="C43" s="173"/>
      <c r="D43" s="173"/>
      <c r="E43" s="172"/>
      <c r="F43" s="11" t="s">
        <v>42</v>
      </c>
      <c r="G43" s="10"/>
      <c r="H43" s="186"/>
      <c r="I43" s="186"/>
      <c r="J43" s="186"/>
      <c r="K43" s="186"/>
    </row>
    <row r="44" spans="2:11" ht="15" customHeight="1" x14ac:dyDescent="0.25">
      <c r="B44" s="184"/>
      <c r="C44" s="173"/>
      <c r="D44" s="173" t="s">
        <v>90</v>
      </c>
      <c r="E44" s="172" t="s">
        <v>91</v>
      </c>
      <c r="F44" s="11" t="s">
        <v>62</v>
      </c>
      <c r="G44" s="10"/>
      <c r="H44" s="186"/>
      <c r="I44" s="186"/>
      <c r="J44" s="186"/>
      <c r="K44" s="186"/>
    </row>
    <row r="45" spans="2:11" ht="15" customHeight="1" x14ac:dyDescent="0.25">
      <c r="B45" s="184"/>
      <c r="C45" s="173"/>
      <c r="D45" s="173"/>
      <c r="E45" s="172"/>
      <c r="F45" s="11" t="s">
        <v>42</v>
      </c>
      <c r="G45" s="10"/>
      <c r="H45" s="186"/>
      <c r="I45" s="186"/>
      <c r="J45" s="186"/>
      <c r="K45" s="186"/>
    </row>
    <row r="46" spans="2:11" ht="15" customHeight="1" x14ac:dyDescent="0.25">
      <c r="B46" s="184"/>
      <c r="C46" s="173"/>
      <c r="D46" s="173" t="s">
        <v>90</v>
      </c>
      <c r="E46" s="172" t="s">
        <v>92</v>
      </c>
      <c r="F46" s="11" t="s">
        <v>62</v>
      </c>
      <c r="G46" s="10"/>
      <c r="H46" s="186"/>
      <c r="I46" s="186"/>
      <c r="J46" s="186"/>
      <c r="K46" s="186"/>
    </row>
    <row r="47" spans="2:11" ht="15" customHeight="1" x14ac:dyDescent="0.25">
      <c r="B47" s="184"/>
      <c r="C47" s="173"/>
      <c r="D47" s="173"/>
      <c r="E47" s="172"/>
      <c r="F47" s="11" t="s">
        <v>42</v>
      </c>
      <c r="G47" s="10"/>
      <c r="H47" s="186"/>
      <c r="I47" s="186"/>
      <c r="J47" s="186"/>
      <c r="K47" s="186"/>
    </row>
    <row r="48" spans="2:11" ht="15" customHeight="1" x14ac:dyDescent="0.25">
      <c r="B48" s="184"/>
      <c r="C48" s="173"/>
      <c r="D48" s="173" t="s">
        <v>93</v>
      </c>
      <c r="E48" s="172" t="s">
        <v>94</v>
      </c>
      <c r="F48" s="11" t="s">
        <v>62</v>
      </c>
      <c r="G48" s="10"/>
      <c r="H48" s="186"/>
      <c r="I48" s="186"/>
      <c r="J48" s="186"/>
      <c r="K48" s="186"/>
    </row>
    <row r="49" spans="2:11" ht="15" customHeight="1" x14ac:dyDescent="0.25">
      <c r="B49" s="184"/>
      <c r="C49" s="173"/>
      <c r="D49" s="173"/>
      <c r="E49" s="172"/>
      <c r="F49" s="11" t="s">
        <v>42</v>
      </c>
      <c r="G49" s="10"/>
      <c r="H49" s="186"/>
      <c r="I49" s="186"/>
      <c r="J49" s="186"/>
      <c r="K49" s="186"/>
    </row>
    <row r="50" spans="2:11" ht="15" customHeight="1" x14ac:dyDescent="0.25">
      <c r="B50" s="184"/>
      <c r="C50" s="173"/>
      <c r="D50" s="173" t="s">
        <v>95</v>
      </c>
      <c r="E50" s="172" t="s">
        <v>96</v>
      </c>
      <c r="F50" s="11" t="s">
        <v>62</v>
      </c>
      <c r="G50" s="10"/>
      <c r="H50" s="186"/>
      <c r="I50" s="186"/>
      <c r="J50" s="186"/>
      <c r="K50" s="186"/>
    </row>
    <row r="51" spans="2:11" ht="15" customHeight="1" x14ac:dyDescent="0.25">
      <c r="B51" s="184"/>
      <c r="C51" s="173"/>
      <c r="D51" s="173"/>
      <c r="E51" s="172"/>
      <c r="F51" s="11" t="s">
        <v>42</v>
      </c>
      <c r="G51" s="10"/>
      <c r="H51" s="186"/>
      <c r="I51" s="186"/>
      <c r="J51" s="186"/>
      <c r="K51" s="186"/>
    </row>
    <row r="52" spans="2:11" ht="15" customHeight="1" x14ac:dyDescent="0.25">
      <c r="B52" s="184"/>
      <c r="C52" s="173"/>
      <c r="D52" s="173" t="s">
        <v>97</v>
      </c>
      <c r="E52" s="172" t="s">
        <v>98</v>
      </c>
      <c r="F52" s="11" t="s">
        <v>62</v>
      </c>
      <c r="G52" s="10"/>
      <c r="H52" s="186"/>
      <c r="I52" s="186"/>
      <c r="J52" s="186"/>
      <c r="K52" s="186"/>
    </row>
    <row r="53" spans="2:11" ht="15" customHeight="1" x14ac:dyDescent="0.25">
      <c r="B53" s="184"/>
      <c r="C53" s="173"/>
      <c r="D53" s="173"/>
      <c r="E53" s="172"/>
      <c r="F53" s="11" t="s">
        <v>42</v>
      </c>
      <c r="G53" s="10"/>
      <c r="H53" s="186"/>
      <c r="I53" s="186"/>
      <c r="J53" s="186"/>
      <c r="K53" s="186"/>
    </row>
    <row r="54" spans="2:11" ht="15" customHeight="1" x14ac:dyDescent="0.25">
      <c r="B54" s="184"/>
      <c r="C54" s="173"/>
      <c r="D54" s="173" t="s">
        <v>99</v>
      </c>
      <c r="E54" s="172" t="s">
        <v>100</v>
      </c>
      <c r="F54" s="11" t="s">
        <v>62</v>
      </c>
      <c r="G54" s="10"/>
      <c r="H54" s="186"/>
      <c r="I54" s="186"/>
      <c r="J54" s="186"/>
      <c r="K54" s="186"/>
    </row>
    <row r="55" spans="2:11" ht="15" customHeight="1" x14ac:dyDescent="0.25">
      <c r="B55" s="184"/>
      <c r="C55" s="173"/>
      <c r="D55" s="173"/>
      <c r="E55" s="172"/>
      <c r="F55" s="11" t="s">
        <v>42</v>
      </c>
      <c r="G55" s="10"/>
      <c r="H55" s="186"/>
      <c r="I55" s="186"/>
      <c r="J55" s="186"/>
      <c r="K55" s="186"/>
    </row>
    <row r="56" spans="2:11" ht="15" customHeight="1" x14ac:dyDescent="0.25">
      <c r="B56" s="184"/>
      <c r="C56" s="173"/>
      <c r="D56" s="173" t="s">
        <v>101</v>
      </c>
      <c r="E56" s="172"/>
      <c r="F56" s="11" t="s">
        <v>62</v>
      </c>
      <c r="G56" s="10"/>
      <c r="H56" s="186"/>
      <c r="I56" s="186"/>
      <c r="J56" s="186"/>
      <c r="K56" s="186"/>
    </row>
    <row r="57" spans="2:11" ht="15" customHeight="1" x14ac:dyDescent="0.25">
      <c r="B57" s="184"/>
      <c r="C57" s="173"/>
      <c r="D57" s="173"/>
      <c r="E57" s="172"/>
      <c r="F57" s="11" t="s">
        <v>42</v>
      </c>
      <c r="G57" s="10"/>
      <c r="H57" s="186"/>
      <c r="I57" s="186"/>
      <c r="J57" s="186"/>
      <c r="K57" s="186"/>
    </row>
    <row r="58" spans="2:11" ht="15" customHeight="1" x14ac:dyDescent="0.25">
      <c r="B58" s="184"/>
      <c r="C58" s="165" t="s">
        <v>102</v>
      </c>
      <c r="D58" s="173" t="s">
        <v>103</v>
      </c>
      <c r="E58" s="172"/>
      <c r="F58" s="11" t="s">
        <v>62</v>
      </c>
      <c r="G58" s="10"/>
      <c r="H58" s="186"/>
      <c r="I58" s="186"/>
      <c r="J58" s="186"/>
      <c r="K58" s="186"/>
    </row>
    <row r="59" spans="2:11" ht="15" customHeight="1" x14ac:dyDescent="0.25">
      <c r="B59" s="184"/>
      <c r="C59" s="165"/>
      <c r="D59" s="173"/>
      <c r="E59" s="172"/>
      <c r="F59" s="11" t="s">
        <v>42</v>
      </c>
      <c r="G59" s="10"/>
      <c r="H59" s="186"/>
      <c r="I59" s="186"/>
      <c r="J59" s="186"/>
      <c r="K59" s="186"/>
    </row>
    <row r="60" spans="2:11" ht="15" customHeight="1" x14ac:dyDescent="0.25">
      <c r="B60" s="184"/>
      <c r="C60" s="165"/>
      <c r="D60" s="173" t="s">
        <v>104</v>
      </c>
      <c r="E60" s="172"/>
      <c r="F60" s="11" t="s">
        <v>62</v>
      </c>
      <c r="G60" s="10"/>
      <c r="H60" s="186"/>
      <c r="I60" s="186"/>
      <c r="J60" s="186"/>
      <c r="K60" s="186"/>
    </row>
    <row r="61" spans="2:11" ht="15" customHeight="1" x14ac:dyDescent="0.25">
      <c r="B61" s="184"/>
      <c r="C61" s="165"/>
      <c r="D61" s="173"/>
      <c r="E61" s="172"/>
      <c r="F61" s="11" t="s">
        <v>42</v>
      </c>
      <c r="G61" s="10"/>
      <c r="H61" s="186"/>
      <c r="I61" s="186"/>
      <c r="J61" s="186"/>
      <c r="K61" s="186"/>
    </row>
    <row r="62" spans="2:11" ht="15" customHeight="1" x14ac:dyDescent="0.25">
      <c r="B62" s="184"/>
      <c r="C62" s="165"/>
      <c r="D62" s="173" t="s">
        <v>105</v>
      </c>
      <c r="E62" s="172"/>
      <c r="F62" s="11" t="s">
        <v>62</v>
      </c>
      <c r="G62" s="10"/>
      <c r="H62" s="186"/>
      <c r="I62" s="186"/>
      <c r="J62" s="186"/>
      <c r="K62" s="186"/>
    </row>
    <row r="63" spans="2:11" ht="15" customHeight="1" x14ac:dyDescent="0.25">
      <c r="B63" s="184"/>
      <c r="C63" s="165"/>
      <c r="D63" s="173"/>
      <c r="E63" s="172"/>
      <c r="F63" s="11" t="s">
        <v>42</v>
      </c>
      <c r="G63" s="10"/>
      <c r="H63" s="186"/>
      <c r="I63" s="186"/>
      <c r="J63" s="186"/>
      <c r="K63" s="186"/>
    </row>
    <row r="64" spans="2:11" ht="15" customHeight="1" x14ac:dyDescent="0.25">
      <c r="B64" s="180" t="s">
        <v>203</v>
      </c>
      <c r="C64" s="178" t="s">
        <v>156</v>
      </c>
      <c r="D64" s="178"/>
      <c r="E64" s="158" t="s">
        <v>157</v>
      </c>
      <c r="F64" s="22" t="s">
        <v>55</v>
      </c>
      <c r="G64" s="10"/>
      <c r="H64" s="152"/>
      <c r="I64" s="152"/>
      <c r="J64" s="152"/>
      <c r="K64" s="152"/>
    </row>
    <row r="65" spans="2:11" ht="15" customHeight="1" x14ac:dyDescent="0.25">
      <c r="B65" s="180"/>
      <c r="C65" s="178"/>
      <c r="D65" s="178"/>
      <c r="E65" s="158" t="s">
        <v>158</v>
      </c>
      <c r="F65" s="22" t="s">
        <v>55</v>
      </c>
      <c r="G65" s="10"/>
      <c r="H65" s="152"/>
      <c r="I65" s="152"/>
      <c r="J65" s="152"/>
      <c r="K65" s="152"/>
    </row>
    <row r="66" spans="2:11" ht="15" customHeight="1" x14ac:dyDescent="0.25">
      <c r="B66" s="180"/>
      <c r="C66" s="178"/>
      <c r="D66" s="178"/>
      <c r="E66" s="158" t="s">
        <v>159</v>
      </c>
      <c r="F66" s="22" t="s">
        <v>55</v>
      </c>
      <c r="G66" s="10"/>
      <c r="H66" s="152"/>
      <c r="I66" s="152"/>
      <c r="J66" s="152"/>
      <c r="K66" s="152"/>
    </row>
    <row r="67" spans="2:11" ht="15" customHeight="1" x14ac:dyDescent="0.25">
      <c r="B67" s="180"/>
      <c r="C67" s="178"/>
      <c r="D67" s="178"/>
      <c r="E67" s="158" t="s">
        <v>160</v>
      </c>
      <c r="F67" s="22" t="s">
        <v>55</v>
      </c>
      <c r="G67" s="10"/>
      <c r="H67" s="152"/>
      <c r="I67" s="152"/>
      <c r="J67" s="152"/>
      <c r="K67" s="152"/>
    </row>
    <row r="68" spans="2:11" ht="15" customHeight="1" x14ac:dyDescent="0.25">
      <c r="B68" s="180"/>
      <c r="C68" s="178"/>
      <c r="D68" s="178"/>
      <c r="E68" s="158" t="s">
        <v>161</v>
      </c>
      <c r="F68" s="22" t="s">
        <v>55</v>
      </c>
      <c r="G68" s="10"/>
      <c r="H68" s="152"/>
      <c r="I68" s="152"/>
      <c r="J68" s="152"/>
      <c r="K68" s="152"/>
    </row>
    <row r="69" spans="2:11" ht="15" customHeight="1" x14ac:dyDescent="0.25">
      <c r="B69" s="180"/>
      <c r="C69" s="178"/>
      <c r="D69" s="178"/>
      <c r="E69" s="158" t="s">
        <v>162</v>
      </c>
      <c r="F69" s="22" t="s">
        <v>55</v>
      </c>
      <c r="G69" s="10"/>
      <c r="H69" s="152"/>
      <c r="I69" s="152"/>
      <c r="J69" s="152"/>
      <c r="K69" s="152"/>
    </row>
    <row r="70" spans="2:11" ht="15" customHeight="1" x14ac:dyDescent="0.25">
      <c r="B70" s="180"/>
      <c r="C70" s="178"/>
      <c r="D70" s="178"/>
      <c r="E70" s="158" t="s">
        <v>163</v>
      </c>
      <c r="F70" s="22" t="s">
        <v>55</v>
      </c>
      <c r="G70" s="10"/>
      <c r="H70" s="152"/>
      <c r="I70" s="152"/>
      <c r="J70" s="152"/>
      <c r="K70" s="152"/>
    </row>
    <row r="71" spans="2:11" ht="15" customHeight="1" x14ac:dyDescent="0.25">
      <c r="B71" s="180"/>
      <c r="C71" s="178"/>
      <c r="D71" s="178"/>
      <c r="E71" s="158" t="s">
        <v>164</v>
      </c>
      <c r="F71" s="22" t="s">
        <v>55</v>
      </c>
      <c r="G71" s="10"/>
      <c r="H71" s="152"/>
      <c r="I71" s="152"/>
      <c r="J71" s="152"/>
      <c r="K71" s="152"/>
    </row>
    <row r="72" spans="2:11" ht="15" customHeight="1" x14ac:dyDescent="0.25">
      <c r="B72" s="180"/>
      <c r="C72" s="178"/>
      <c r="D72" s="178"/>
      <c r="E72" s="158" t="s">
        <v>165</v>
      </c>
      <c r="F72" s="22" t="s">
        <v>55</v>
      </c>
      <c r="G72" s="10"/>
      <c r="H72" s="152"/>
      <c r="I72" s="152"/>
      <c r="J72" s="152"/>
      <c r="K72" s="152"/>
    </row>
    <row r="73" spans="2:11" ht="15" customHeight="1" x14ac:dyDescent="0.25">
      <c r="B73" s="180"/>
      <c r="C73" s="178"/>
      <c r="D73" s="178"/>
      <c r="E73" s="158" t="s">
        <v>166</v>
      </c>
      <c r="F73" s="22" t="s">
        <v>55</v>
      </c>
      <c r="G73" s="10"/>
      <c r="H73" s="152"/>
      <c r="I73" s="152"/>
      <c r="J73" s="152"/>
      <c r="K73" s="152"/>
    </row>
    <row r="74" spans="2:11" ht="15" customHeight="1" x14ac:dyDescent="0.25">
      <c r="B74" s="180"/>
      <c r="C74" s="178"/>
      <c r="D74" s="178"/>
      <c r="E74" s="158" t="s">
        <v>167</v>
      </c>
      <c r="F74" s="22" t="s">
        <v>55</v>
      </c>
      <c r="G74" s="10"/>
      <c r="H74" s="152"/>
      <c r="I74" s="152"/>
      <c r="J74" s="152"/>
      <c r="K74" s="152"/>
    </row>
    <row r="75" spans="2:11" ht="15" customHeight="1" x14ac:dyDescent="0.25">
      <c r="B75" s="180"/>
      <c r="C75" s="178"/>
      <c r="D75" s="178"/>
      <c r="E75" s="158" t="s">
        <v>168</v>
      </c>
      <c r="F75" s="22" t="s">
        <v>55</v>
      </c>
      <c r="G75" s="10"/>
      <c r="H75" s="152"/>
      <c r="I75" s="152"/>
      <c r="J75" s="152"/>
      <c r="K75" s="152"/>
    </row>
    <row r="76" spans="2:11" ht="15" customHeight="1" x14ac:dyDescent="0.25">
      <c r="B76" s="180"/>
      <c r="C76" s="178"/>
      <c r="D76" s="178"/>
      <c r="E76" s="158" t="s">
        <v>169</v>
      </c>
      <c r="F76" s="22" t="s">
        <v>55</v>
      </c>
      <c r="G76" s="10"/>
      <c r="H76" s="152"/>
      <c r="I76" s="152"/>
      <c r="J76" s="152"/>
      <c r="K76" s="152"/>
    </row>
    <row r="77" spans="2:11" ht="15" customHeight="1" x14ac:dyDescent="0.25">
      <c r="B77" s="180"/>
      <c r="C77" s="178"/>
      <c r="D77" s="178"/>
      <c r="E77" s="158" t="s">
        <v>170</v>
      </c>
      <c r="F77" s="22" t="s">
        <v>55</v>
      </c>
      <c r="G77" s="10"/>
      <c r="H77" s="152"/>
      <c r="I77" s="152"/>
      <c r="J77" s="152"/>
      <c r="K77" s="152"/>
    </row>
    <row r="78" spans="2:11" ht="15" customHeight="1" x14ac:dyDescent="0.25">
      <c r="B78" s="180"/>
      <c r="C78" s="178"/>
      <c r="D78" s="178"/>
      <c r="E78" s="158" t="s">
        <v>171</v>
      </c>
      <c r="F78" s="22" t="s">
        <v>55</v>
      </c>
      <c r="G78" s="10"/>
      <c r="H78" s="152"/>
      <c r="I78" s="152"/>
      <c r="J78" s="152"/>
      <c r="K78" s="152"/>
    </row>
    <row r="79" spans="2:11" ht="15" customHeight="1" x14ac:dyDescent="0.25">
      <c r="B79" s="180"/>
      <c r="C79" s="178"/>
      <c r="D79" s="178"/>
      <c r="E79" s="158" t="s">
        <v>172</v>
      </c>
      <c r="F79" s="22" t="s">
        <v>55</v>
      </c>
      <c r="G79" s="10"/>
      <c r="H79" s="152"/>
      <c r="I79" s="152"/>
      <c r="J79" s="152"/>
      <c r="K79" s="152"/>
    </row>
    <row r="80" spans="2:11" ht="15" customHeight="1" x14ac:dyDescent="0.25">
      <c r="B80" s="180"/>
      <c r="C80" s="178"/>
      <c r="D80" s="178"/>
      <c r="E80" s="158" t="s">
        <v>173</v>
      </c>
      <c r="F80" s="22" t="s">
        <v>55</v>
      </c>
      <c r="G80" s="10"/>
      <c r="H80" s="152"/>
      <c r="I80" s="152"/>
      <c r="J80" s="152"/>
      <c r="K80" s="152"/>
    </row>
    <row r="81" spans="2:11" x14ac:dyDescent="0.25">
      <c r="B81" s="180"/>
      <c r="C81" s="178"/>
      <c r="D81" s="178"/>
      <c r="E81" s="158" t="s">
        <v>174</v>
      </c>
      <c r="F81" s="22" t="s">
        <v>55</v>
      </c>
      <c r="G81" s="10"/>
      <c r="H81" s="152"/>
      <c r="I81" s="152"/>
      <c r="J81" s="152"/>
      <c r="K81" s="152"/>
    </row>
    <row r="82" spans="2:11" x14ac:dyDescent="0.25">
      <c r="B82" s="180"/>
      <c r="C82" s="178"/>
      <c r="D82" s="178"/>
      <c r="E82" s="158" t="s">
        <v>175</v>
      </c>
      <c r="F82" s="22" t="s">
        <v>55</v>
      </c>
      <c r="G82" s="10"/>
      <c r="H82" s="152"/>
      <c r="I82" s="152"/>
      <c r="J82" s="152"/>
      <c r="K82" s="152"/>
    </row>
    <row r="83" spans="2:11" x14ac:dyDescent="0.25">
      <c r="B83" s="180"/>
      <c r="C83" s="178"/>
      <c r="D83" s="178"/>
      <c r="E83" s="158" t="s">
        <v>176</v>
      </c>
      <c r="F83" s="22" t="s">
        <v>55</v>
      </c>
      <c r="G83" s="10"/>
      <c r="H83" s="152"/>
      <c r="I83" s="152"/>
      <c r="J83" s="152"/>
      <c r="K83" s="152"/>
    </row>
    <row r="84" spans="2:11" x14ac:dyDescent="0.25">
      <c r="B84" s="180"/>
      <c r="C84" s="178"/>
      <c r="D84" s="178"/>
      <c r="E84" s="158" t="s">
        <v>177</v>
      </c>
      <c r="F84" s="22" t="s">
        <v>55</v>
      </c>
      <c r="G84" s="10"/>
      <c r="H84" s="152"/>
      <c r="I84" s="152"/>
      <c r="J84" s="152"/>
      <c r="K84" s="152"/>
    </row>
    <row r="85" spans="2:11" x14ac:dyDescent="0.25">
      <c r="B85" s="180"/>
      <c r="C85" s="178"/>
      <c r="D85" s="178"/>
      <c r="E85" s="158" t="s">
        <v>178</v>
      </c>
      <c r="F85" s="22" t="s">
        <v>55</v>
      </c>
      <c r="G85" s="10"/>
      <c r="H85" s="152"/>
      <c r="I85" s="152"/>
      <c r="J85" s="152"/>
      <c r="K85" s="152"/>
    </row>
    <row r="86" spans="2:11" x14ac:dyDescent="0.25">
      <c r="B86" s="180"/>
      <c r="C86" s="178"/>
      <c r="D86" s="178"/>
      <c r="E86" s="158" t="s">
        <v>179</v>
      </c>
      <c r="F86" s="22" t="s">
        <v>55</v>
      </c>
      <c r="G86" s="10"/>
      <c r="H86" s="152"/>
      <c r="I86" s="152"/>
      <c r="J86" s="152"/>
      <c r="K86" s="152"/>
    </row>
    <row r="87" spans="2:11" x14ac:dyDescent="0.25">
      <c r="B87" s="180"/>
      <c r="C87" s="178"/>
      <c r="D87" s="178"/>
      <c r="E87" s="158" t="s">
        <v>180</v>
      </c>
      <c r="F87" s="22" t="s">
        <v>55</v>
      </c>
      <c r="G87" s="10"/>
      <c r="H87" s="152"/>
      <c r="I87" s="152"/>
      <c r="J87" s="152"/>
      <c r="K87" s="152"/>
    </row>
    <row r="88" spans="2:11" x14ac:dyDescent="0.25">
      <c r="B88" s="180"/>
      <c r="C88" s="178"/>
      <c r="D88" s="178"/>
      <c r="E88" s="158" t="s">
        <v>181</v>
      </c>
      <c r="F88" s="22" t="s">
        <v>55</v>
      </c>
      <c r="G88" s="10"/>
      <c r="H88" s="152"/>
      <c r="I88" s="152"/>
      <c r="J88" s="152"/>
      <c r="K88" s="152"/>
    </row>
    <row r="89" spans="2:11" x14ac:dyDescent="0.25">
      <c r="B89" s="180"/>
      <c r="C89" s="178"/>
      <c r="D89" s="178"/>
      <c r="E89" s="158" t="s">
        <v>182</v>
      </c>
      <c r="F89" s="22" t="s">
        <v>55</v>
      </c>
      <c r="G89" s="10"/>
      <c r="H89" s="152"/>
      <c r="I89" s="152"/>
      <c r="J89" s="152"/>
      <c r="K89" s="152"/>
    </row>
    <row r="90" spans="2:11" x14ac:dyDescent="0.25">
      <c r="B90" s="180"/>
      <c r="C90" s="178"/>
      <c r="D90" s="178"/>
      <c r="E90" s="158" t="s">
        <v>183</v>
      </c>
      <c r="F90" s="22" t="s">
        <v>55</v>
      </c>
      <c r="G90" s="10"/>
      <c r="H90" s="152"/>
      <c r="I90" s="152"/>
      <c r="J90" s="152"/>
      <c r="K90" s="152"/>
    </row>
    <row r="91" spans="2:11" x14ac:dyDescent="0.25">
      <c r="B91" s="180"/>
      <c r="C91" s="178"/>
      <c r="D91" s="178"/>
      <c r="E91" s="158" t="s">
        <v>184</v>
      </c>
      <c r="F91" s="22" t="s">
        <v>55</v>
      </c>
      <c r="G91" s="10"/>
      <c r="H91" s="152"/>
      <c r="I91" s="152"/>
      <c r="J91" s="152"/>
      <c r="K91" s="152"/>
    </row>
    <row r="92" spans="2:11" x14ac:dyDescent="0.25">
      <c r="B92" s="180"/>
      <c r="C92" s="178"/>
      <c r="D92" s="178"/>
      <c r="E92" s="158" t="s">
        <v>185</v>
      </c>
      <c r="F92" s="22" t="s">
        <v>55</v>
      </c>
      <c r="G92" s="10"/>
      <c r="H92" s="152"/>
      <c r="I92" s="152"/>
      <c r="J92" s="152"/>
      <c r="K92" s="152"/>
    </row>
    <row r="93" spans="2:11" x14ac:dyDescent="0.25">
      <c r="B93" s="180"/>
      <c r="C93" s="178"/>
      <c r="D93" s="178"/>
      <c r="E93" s="158" t="s">
        <v>186</v>
      </c>
      <c r="F93" s="22" t="s">
        <v>55</v>
      </c>
      <c r="G93" s="10"/>
      <c r="H93" s="152"/>
      <c r="I93" s="152"/>
      <c r="J93" s="152"/>
      <c r="K93" s="152"/>
    </row>
    <row r="94" spans="2:11" x14ac:dyDescent="0.25">
      <c r="B94" s="180"/>
      <c r="C94" s="178"/>
      <c r="D94" s="178"/>
      <c r="E94" s="158" t="s">
        <v>187</v>
      </c>
      <c r="F94" s="22" t="s">
        <v>55</v>
      </c>
      <c r="G94" s="10"/>
      <c r="H94" s="152"/>
      <c r="I94" s="152"/>
      <c r="J94" s="152"/>
      <c r="K94" s="152"/>
    </row>
    <row r="95" spans="2:11" ht="15" customHeight="1" x14ac:dyDescent="0.25">
      <c r="B95" s="180"/>
      <c r="C95" s="178" t="s">
        <v>204</v>
      </c>
      <c r="D95" s="178"/>
      <c r="E95" s="158" t="s">
        <v>205</v>
      </c>
      <c r="F95" s="22" t="s">
        <v>55</v>
      </c>
      <c r="G95" s="10"/>
      <c r="H95" s="152"/>
      <c r="I95" s="152"/>
      <c r="J95" s="152"/>
      <c r="K95" s="152"/>
    </row>
    <row r="96" spans="2:11" ht="30" x14ac:dyDescent="0.25">
      <c r="B96" s="180"/>
      <c r="C96" s="178"/>
      <c r="D96" s="178"/>
      <c r="E96" s="158" t="s">
        <v>206</v>
      </c>
      <c r="F96" s="22" t="s">
        <v>55</v>
      </c>
      <c r="G96" s="10"/>
      <c r="H96" s="152"/>
      <c r="I96" s="152"/>
      <c r="J96" s="152"/>
      <c r="K96" s="152"/>
    </row>
    <row r="97" spans="2:11" ht="30" x14ac:dyDescent="0.25">
      <c r="B97" s="180"/>
      <c r="C97" s="178"/>
      <c r="D97" s="178"/>
      <c r="E97" s="158" t="s">
        <v>207</v>
      </c>
      <c r="F97" s="22" t="s">
        <v>55</v>
      </c>
      <c r="G97" s="10"/>
      <c r="H97" s="152"/>
      <c r="I97" s="152"/>
      <c r="J97" s="152"/>
      <c r="K97" s="152"/>
    </row>
    <row r="98" spans="2:11" ht="30" x14ac:dyDescent="0.25">
      <c r="B98" s="180"/>
      <c r="C98" s="178"/>
      <c r="D98" s="178"/>
      <c r="E98" s="158" t="s">
        <v>208</v>
      </c>
      <c r="F98" s="22" t="s">
        <v>55</v>
      </c>
      <c r="G98" s="10"/>
      <c r="H98" s="152"/>
      <c r="I98" s="152"/>
      <c r="J98" s="152"/>
      <c r="K98" s="152"/>
    </row>
    <row r="99" spans="2:11" ht="30" x14ac:dyDescent="0.25">
      <c r="B99" s="180"/>
      <c r="C99" s="178"/>
      <c r="D99" s="178"/>
      <c r="E99" s="158" t="s">
        <v>209</v>
      </c>
      <c r="F99" s="22" t="s">
        <v>55</v>
      </c>
      <c r="G99" s="10"/>
      <c r="H99" s="152"/>
      <c r="I99" s="152"/>
      <c r="J99" s="152"/>
      <c r="K99" s="152"/>
    </row>
    <row r="100" spans="2:11" x14ac:dyDescent="0.25">
      <c r="B100" s="180"/>
      <c r="C100" s="178"/>
      <c r="D100" s="178"/>
      <c r="E100" s="158" t="s">
        <v>210</v>
      </c>
      <c r="F100" s="22" t="s">
        <v>55</v>
      </c>
      <c r="G100" s="10"/>
      <c r="H100" s="152"/>
      <c r="I100" s="152"/>
      <c r="J100" s="152"/>
      <c r="K100" s="152"/>
    </row>
    <row r="101" spans="2:11" x14ac:dyDescent="0.25">
      <c r="B101" s="180"/>
      <c r="C101" s="178"/>
      <c r="D101" s="178"/>
      <c r="E101" s="158" t="s">
        <v>211</v>
      </c>
      <c r="F101" s="22" t="s">
        <v>55</v>
      </c>
      <c r="G101" s="10"/>
      <c r="H101" s="152"/>
      <c r="I101" s="152"/>
      <c r="J101" s="152"/>
      <c r="K101" s="152"/>
    </row>
    <row r="102" spans="2:11" s="2" customFormat="1" x14ac:dyDescent="0.25">
      <c r="B102" s="29"/>
      <c r="C102" s="157"/>
      <c r="D102" s="157"/>
    </row>
    <row r="103" spans="2:11" s="2" customFormat="1" x14ac:dyDescent="0.25">
      <c r="B103" s="29"/>
      <c r="C103" s="157"/>
      <c r="D103" s="157"/>
    </row>
    <row r="104" spans="2:11" s="2" customFormat="1" x14ac:dyDescent="0.25">
      <c r="B104" s="29"/>
      <c r="C104" s="157"/>
      <c r="D104" s="157"/>
    </row>
    <row r="105" spans="2:11" s="2" customFormat="1" x14ac:dyDescent="0.25">
      <c r="B105" s="29"/>
      <c r="C105" s="157"/>
      <c r="D105" s="157"/>
    </row>
    <row r="106" spans="2:11" s="2" customFormat="1" x14ac:dyDescent="0.25">
      <c r="B106" s="29"/>
      <c r="C106" s="157"/>
      <c r="D106" s="157"/>
    </row>
    <row r="107" spans="2:11" s="2" customFormat="1" x14ac:dyDescent="0.25">
      <c r="B107" s="29"/>
      <c r="C107" s="157"/>
      <c r="D107" s="157"/>
    </row>
    <row r="108" spans="2:11" s="2" customFormat="1" x14ac:dyDescent="0.25">
      <c r="B108" s="29"/>
      <c r="C108" s="157"/>
      <c r="D108" s="157"/>
    </row>
    <row r="109" spans="2:11" s="2" customFormat="1" x14ac:dyDescent="0.25">
      <c r="B109" s="29"/>
      <c r="C109" s="157"/>
      <c r="D109" s="157"/>
    </row>
    <row r="110" spans="2:11" s="2" customFormat="1" x14ac:dyDescent="0.25">
      <c r="B110" s="29"/>
      <c r="C110" s="157"/>
      <c r="D110" s="157"/>
    </row>
    <row r="111" spans="2:11" s="2" customFormat="1" x14ac:dyDescent="0.25">
      <c r="B111" s="29"/>
      <c r="C111" s="157"/>
      <c r="D111" s="157"/>
    </row>
    <row r="112" spans="2:11" s="2" customFormat="1" x14ac:dyDescent="0.25">
      <c r="B112" s="29"/>
      <c r="C112" s="157"/>
      <c r="D112" s="157"/>
    </row>
    <row r="113" spans="2:4" s="2" customFormat="1" x14ac:dyDescent="0.25">
      <c r="B113" s="29"/>
      <c r="C113" s="157"/>
      <c r="D113" s="157"/>
    </row>
    <row r="114" spans="2:4" s="2" customFormat="1" x14ac:dyDescent="0.25">
      <c r="B114" s="29"/>
      <c r="C114" s="157"/>
      <c r="D114" s="157"/>
    </row>
    <row r="115" spans="2:4" s="2" customFormat="1" x14ac:dyDescent="0.25">
      <c r="B115" s="29"/>
      <c r="C115" s="157"/>
      <c r="D115" s="157"/>
    </row>
    <row r="116" spans="2:4" s="2" customFormat="1" x14ac:dyDescent="0.25">
      <c r="B116" s="29"/>
      <c r="C116" s="157"/>
      <c r="D116" s="157"/>
    </row>
    <row r="117" spans="2:4" s="2" customFormat="1" x14ac:dyDescent="0.25">
      <c r="B117" s="29"/>
      <c r="C117" s="157"/>
      <c r="D117" s="157"/>
    </row>
    <row r="118" spans="2:4" s="2" customFormat="1" x14ac:dyDescent="0.25">
      <c r="B118" s="29"/>
      <c r="C118" s="157"/>
      <c r="D118" s="157"/>
    </row>
    <row r="119" spans="2:4" s="2" customFormat="1" x14ac:dyDescent="0.25">
      <c r="B119" s="29"/>
      <c r="C119" s="157"/>
      <c r="D119" s="157"/>
    </row>
    <row r="120" spans="2:4" s="2" customFormat="1" x14ac:dyDescent="0.25">
      <c r="B120" s="29"/>
      <c r="C120" s="157"/>
      <c r="D120" s="157"/>
    </row>
    <row r="121" spans="2:4" s="2" customFormat="1" x14ac:dyDescent="0.25">
      <c r="B121" s="29"/>
      <c r="C121" s="157"/>
      <c r="D121" s="157"/>
    </row>
    <row r="122" spans="2:4" s="2" customFormat="1" x14ac:dyDescent="0.25">
      <c r="B122" s="29"/>
      <c r="C122" s="157"/>
      <c r="D122" s="157"/>
    </row>
    <row r="123" spans="2:4" s="2" customFormat="1" x14ac:dyDescent="0.25">
      <c r="B123" s="29"/>
      <c r="C123" s="157"/>
      <c r="D123" s="157"/>
    </row>
    <row r="124" spans="2:4" s="2" customFormat="1" x14ac:dyDescent="0.25">
      <c r="B124" s="29"/>
      <c r="C124" s="157"/>
      <c r="D124" s="157"/>
    </row>
    <row r="125" spans="2:4" s="2" customFormat="1" x14ac:dyDescent="0.25">
      <c r="B125" s="29"/>
      <c r="C125" s="157"/>
      <c r="D125" s="157"/>
    </row>
    <row r="126" spans="2:4" s="2" customFormat="1" x14ac:dyDescent="0.25">
      <c r="B126" s="29"/>
      <c r="C126" s="157"/>
      <c r="D126" s="157"/>
    </row>
    <row r="127" spans="2:4" s="2" customFormat="1" x14ac:dyDescent="0.25">
      <c r="B127" s="29"/>
      <c r="C127" s="157"/>
      <c r="D127" s="157"/>
    </row>
    <row r="128" spans="2:4" s="2" customFormat="1" x14ac:dyDescent="0.25">
      <c r="B128" s="29"/>
      <c r="C128" s="157"/>
      <c r="D128" s="157"/>
    </row>
    <row r="129" spans="2:11" s="2" customFormat="1" x14ac:dyDescent="0.25">
      <c r="B129" s="29"/>
      <c r="C129" s="157"/>
      <c r="D129" s="157"/>
    </row>
    <row r="130" spans="2:11" s="2" customFormat="1" x14ac:dyDescent="0.25">
      <c r="B130" s="29"/>
      <c r="C130" s="157"/>
      <c r="D130" s="157"/>
    </row>
    <row r="131" spans="2:11" s="2" customFormat="1" x14ac:dyDescent="0.25">
      <c r="B131" s="29"/>
      <c r="C131" s="157"/>
      <c r="D131" s="157"/>
    </row>
    <row r="132" spans="2:11" s="2" customFormat="1" x14ac:dyDescent="0.25">
      <c r="B132" s="29"/>
      <c r="C132" s="157"/>
      <c r="D132" s="157"/>
    </row>
    <row r="133" spans="2:11" s="2" customFormat="1" x14ac:dyDescent="0.25">
      <c r="B133" s="29"/>
      <c r="C133" s="157"/>
      <c r="D133" s="157"/>
    </row>
    <row r="134" spans="2:11" s="2" customFormat="1" x14ac:dyDescent="0.25">
      <c r="B134" s="29"/>
      <c r="C134" s="157"/>
      <c r="D134" s="157"/>
    </row>
    <row r="135" spans="2:11" x14ac:dyDescent="0.25">
      <c r="E135" s="2"/>
      <c r="F135" s="2"/>
      <c r="G135" s="2"/>
      <c r="H135" s="2"/>
      <c r="I135" s="2"/>
      <c r="J135" s="2"/>
      <c r="K135" s="2"/>
    </row>
    <row r="136" spans="2:11" x14ac:dyDescent="0.25">
      <c r="E136" s="2"/>
      <c r="F136" s="2"/>
      <c r="G136" s="2"/>
      <c r="H136" s="2"/>
      <c r="I136" s="2"/>
      <c r="J136" s="2"/>
      <c r="K136" s="2"/>
    </row>
    <row r="137" spans="2:11" x14ac:dyDescent="0.25">
      <c r="E137" s="2"/>
      <c r="F137" s="2"/>
      <c r="G137" s="2"/>
      <c r="H137" s="2"/>
      <c r="I137" s="2"/>
      <c r="J137" s="2"/>
      <c r="K137" s="2"/>
    </row>
    <row r="138" spans="2:11" x14ac:dyDescent="0.25">
      <c r="E138" s="2"/>
      <c r="F138" s="2"/>
      <c r="G138" s="2"/>
      <c r="H138" s="2"/>
      <c r="I138" s="2"/>
      <c r="J138" s="2"/>
      <c r="K138" s="2"/>
    </row>
    <row r="139" spans="2:11" x14ac:dyDescent="0.25">
      <c r="E139" s="2"/>
      <c r="F139" s="2"/>
      <c r="G139" s="2"/>
      <c r="H139" s="2"/>
      <c r="I139" s="2"/>
      <c r="J139" s="2"/>
      <c r="K139" s="2"/>
    </row>
    <row r="140" spans="2:11" x14ac:dyDescent="0.25">
      <c r="E140" s="2"/>
      <c r="F140" s="2"/>
      <c r="G140" s="2"/>
      <c r="H140" s="2"/>
      <c r="I140" s="2"/>
      <c r="J140" s="2"/>
      <c r="K140" s="2"/>
    </row>
    <row r="141" spans="2:11" x14ac:dyDescent="0.25">
      <c r="E141" s="2"/>
      <c r="F141" s="2"/>
      <c r="G141" s="2"/>
      <c r="H141" s="2"/>
      <c r="I141" s="2"/>
      <c r="J141" s="2"/>
      <c r="K141" s="2"/>
    </row>
    <row r="142" spans="2:11" x14ac:dyDescent="0.25">
      <c r="E142" s="2"/>
      <c r="F142" s="2"/>
      <c r="G142" s="2"/>
      <c r="H142" s="2"/>
      <c r="I142" s="2"/>
      <c r="J142" s="2"/>
      <c r="K142" s="2"/>
    </row>
    <row r="143" spans="2:11" x14ac:dyDescent="0.25">
      <c r="E143" s="2"/>
      <c r="F143" s="2"/>
      <c r="G143" s="2"/>
      <c r="H143" s="2"/>
      <c r="I143" s="2"/>
      <c r="J143" s="2"/>
      <c r="K143" s="2"/>
    </row>
    <row r="144" spans="2:11" x14ac:dyDescent="0.25">
      <c r="E144" s="2"/>
      <c r="F144" s="2"/>
      <c r="G144" s="2"/>
      <c r="H144" s="2"/>
      <c r="I144" s="2"/>
      <c r="J144" s="2"/>
      <c r="K144" s="2"/>
    </row>
    <row r="145" spans="5:11" x14ac:dyDescent="0.25">
      <c r="E145" s="2"/>
      <c r="F145" s="2"/>
      <c r="G145" s="2"/>
      <c r="H145" s="2"/>
      <c r="I145" s="2"/>
      <c r="J145" s="2"/>
      <c r="K145" s="2"/>
    </row>
    <row r="146" spans="5:11" x14ac:dyDescent="0.25">
      <c r="E146" s="2"/>
      <c r="F146" s="2"/>
      <c r="G146" s="2"/>
      <c r="H146" s="2"/>
      <c r="I146" s="2"/>
      <c r="J146" s="2"/>
      <c r="K146" s="2"/>
    </row>
    <row r="147" spans="5:11" x14ac:dyDescent="0.25">
      <c r="E147" s="2"/>
      <c r="F147" s="2"/>
      <c r="G147" s="2"/>
      <c r="H147" s="2"/>
      <c r="I147" s="2"/>
      <c r="J147" s="2"/>
      <c r="K147" s="2"/>
    </row>
    <row r="148" spans="5:11" x14ac:dyDescent="0.25">
      <c r="E148" s="2"/>
      <c r="F148" s="2"/>
      <c r="G148" s="2"/>
      <c r="H148" s="2"/>
      <c r="I148" s="2"/>
      <c r="J148" s="2"/>
      <c r="K148" s="2"/>
    </row>
    <row r="149" spans="5:11" x14ac:dyDescent="0.25">
      <c r="E149" s="2"/>
      <c r="F149" s="2"/>
      <c r="G149" s="2"/>
      <c r="H149" s="2"/>
      <c r="I149" s="2"/>
      <c r="J149" s="2"/>
      <c r="K149" s="2"/>
    </row>
    <row r="150" spans="5:11" x14ac:dyDescent="0.25">
      <c r="E150" s="2"/>
      <c r="F150" s="2"/>
      <c r="G150" s="2"/>
      <c r="H150" s="2"/>
      <c r="I150" s="2"/>
      <c r="J150" s="2"/>
      <c r="K150" s="2"/>
    </row>
    <row r="151" spans="5:11" x14ac:dyDescent="0.25">
      <c r="E151" s="2"/>
      <c r="F151" s="2"/>
      <c r="G151" s="2"/>
      <c r="H151" s="2"/>
      <c r="I151" s="2"/>
      <c r="J151" s="2"/>
      <c r="K151" s="2"/>
    </row>
    <row r="152" spans="5:11" x14ac:dyDescent="0.25">
      <c r="E152" s="2"/>
      <c r="F152" s="2"/>
      <c r="G152" s="2"/>
      <c r="H152" s="2"/>
      <c r="I152" s="2"/>
      <c r="J152" s="2"/>
      <c r="K152" s="2"/>
    </row>
    <row r="153" spans="5:11" x14ac:dyDescent="0.25">
      <c r="E153" s="2"/>
      <c r="F153" s="2"/>
      <c r="G153" s="2"/>
      <c r="H153" s="2"/>
      <c r="I153" s="2"/>
      <c r="J153" s="2"/>
      <c r="K153" s="2"/>
    </row>
    <row r="154" spans="5:11" x14ac:dyDescent="0.25">
      <c r="E154" s="2"/>
      <c r="F154" s="2"/>
      <c r="G154" s="2"/>
      <c r="H154" s="2"/>
      <c r="I154" s="2"/>
      <c r="J154" s="2"/>
      <c r="K154" s="2"/>
    </row>
    <row r="155" spans="5:11" x14ac:dyDescent="0.25">
      <c r="E155" s="2"/>
      <c r="F155" s="2"/>
      <c r="G155" s="2"/>
      <c r="H155" s="2"/>
      <c r="I155" s="2"/>
      <c r="J155" s="2"/>
      <c r="K155" s="2"/>
    </row>
    <row r="156" spans="5:11" x14ac:dyDescent="0.25">
      <c r="E156" s="2"/>
      <c r="F156" s="2"/>
      <c r="G156" s="2"/>
      <c r="H156" s="2"/>
      <c r="I156" s="2"/>
      <c r="J156" s="2"/>
      <c r="K156" s="2"/>
    </row>
    <row r="157" spans="5:11" x14ac:dyDescent="0.25">
      <c r="E157" s="2"/>
      <c r="F157" s="2"/>
      <c r="G157" s="2"/>
      <c r="H157" s="2"/>
      <c r="I157" s="2"/>
      <c r="J157" s="2"/>
      <c r="K157" s="2"/>
    </row>
    <row r="158" spans="5:11" x14ac:dyDescent="0.25">
      <c r="E158" s="2"/>
      <c r="F158" s="2"/>
      <c r="G158" s="2"/>
      <c r="H158" s="2"/>
      <c r="I158" s="2"/>
      <c r="J158" s="2"/>
      <c r="K158" s="2"/>
    </row>
    <row r="159" spans="5:11" x14ac:dyDescent="0.25">
      <c r="E159" s="2"/>
      <c r="F159" s="2"/>
      <c r="G159" s="2"/>
      <c r="H159" s="2"/>
      <c r="I159" s="2"/>
      <c r="J159" s="2"/>
      <c r="K159" s="2"/>
    </row>
    <row r="160" spans="5:11" x14ac:dyDescent="0.25">
      <c r="E160" s="2"/>
      <c r="F160" s="2"/>
      <c r="G160" s="2"/>
      <c r="H160" s="2"/>
      <c r="I160" s="2"/>
      <c r="J160" s="2"/>
      <c r="K160" s="2"/>
    </row>
    <row r="161" spans="5:11" x14ac:dyDescent="0.25">
      <c r="E161" s="2"/>
      <c r="F161" s="2"/>
      <c r="G161" s="2"/>
      <c r="H161" s="2"/>
      <c r="I161" s="2"/>
      <c r="J161" s="2"/>
      <c r="K161" s="2"/>
    </row>
    <row r="162" spans="5:11" x14ac:dyDescent="0.25">
      <c r="E162" s="2"/>
      <c r="F162" s="2"/>
      <c r="G162" s="2"/>
      <c r="H162" s="2"/>
      <c r="I162" s="2"/>
      <c r="J162" s="2"/>
      <c r="K162" s="2"/>
    </row>
    <row r="163" spans="5:11" x14ac:dyDescent="0.25">
      <c r="E163" s="2"/>
      <c r="F163" s="2"/>
      <c r="G163" s="2"/>
      <c r="H163" s="2"/>
      <c r="I163" s="2"/>
      <c r="J163" s="2"/>
      <c r="K163" s="2"/>
    </row>
    <row r="164" spans="5:11" x14ac:dyDescent="0.25">
      <c r="E164" s="2"/>
      <c r="F164" s="2"/>
      <c r="G164" s="2"/>
      <c r="H164" s="2"/>
      <c r="I164" s="2"/>
      <c r="J164" s="2"/>
      <c r="K164" s="2"/>
    </row>
    <row r="165" spans="5:11" x14ac:dyDescent="0.25">
      <c r="E165" s="2"/>
      <c r="F165" s="2"/>
      <c r="G165" s="2"/>
      <c r="H165" s="2"/>
      <c r="I165" s="2"/>
      <c r="J165" s="2"/>
      <c r="K165" s="2"/>
    </row>
    <row r="166" spans="5:11" x14ac:dyDescent="0.25">
      <c r="E166" s="2"/>
      <c r="F166" s="2"/>
      <c r="G166" s="2"/>
      <c r="H166" s="2"/>
      <c r="I166" s="2"/>
      <c r="J166" s="2"/>
      <c r="K166" s="2"/>
    </row>
    <row r="167" spans="5:11" x14ac:dyDescent="0.25">
      <c r="E167" s="2"/>
      <c r="F167" s="2"/>
      <c r="G167" s="2"/>
      <c r="H167" s="2"/>
      <c r="I167" s="2"/>
      <c r="J167" s="2"/>
      <c r="K167" s="2"/>
    </row>
    <row r="168" spans="5:11" x14ac:dyDescent="0.25">
      <c r="E168" s="2"/>
      <c r="F168" s="2"/>
      <c r="G168" s="2"/>
      <c r="H168" s="2"/>
      <c r="I168" s="2"/>
      <c r="J168" s="2"/>
      <c r="K168" s="2"/>
    </row>
    <row r="169" spans="5:11" x14ac:dyDescent="0.25">
      <c r="E169" s="2"/>
      <c r="F169" s="2"/>
      <c r="G169" s="2"/>
      <c r="H169" s="2"/>
      <c r="I169" s="2"/>
      <c r="J169" s="2"/>
      <c r="K169" s="2"/>
    </row>
    <row r="170" spans="5:11" x14ac:dyDescent="0.25">
      <c r="E170" s="2"/>
      <c r="F170" s="2"/>
      <c r="G170" s="2"/>
      <c r="H170" s="2"/>
      <c r="I170" s="2"/>
      <c r="J170" s="2"/>
      <c r="K170" s="2"/>
    </row>
    <row r="171" spans="5:11" x14ac:dyDescent="0.25">
      <c r="E171" s="2"/>
      <c r="F171" s="2"/>
      <c r="G171" s="2"/>
      <c r="H171" s="2"/>
      <c r="I171" s="2"/>
      <c r="J171" s="2"/>
      <c r="K171" s="2"/>
    </row>
    <row r="172" spans="5:11" x14ac:dyDescent="0.25">
      <c r="E172" s="2"/>
      <c r="F172" s="2"/>
      <c r="G172" s="2"/>
      <c r="H172" s="2"/>
      <c r="I172" s="2"/>
      <c r="J172" s="2"/>
      <c r="K172" s="2"/>
    </row>
    <row r="173" spans="5:11" x14ac:dyDescent="0.25">
      <c r="E173" s="2"/>
      <c r="F173" s="2"/>
      <c r="G173" s="2"/>
      <c r="H173" s="2"/>
      <c r="I173" s="2"/>
      <c r="J173" s="2"/>
      <c r="K173" s="2"/>
    </row>
    <row r="174" spans="5:11" x14ac:dyDescent="0.25">
      <c r="E174" s="2"/>
      <c r="F174" s="2"/>
      <c r="G174" s="2"/>
      <c r="H174" s="2"/>
      <c r="I174" s="2"/>
      <c r="J174" s="2"/>
      <c r="K174" s="2"/>
    </row>
    <row r="175" spans="5:11" x14ac:dyDescent="0.25">
      <c r="E175" s="2"/>
      <c r="F175" s="2"/>
      <c r="G175" s="2"/>
      <c r="H175" s="2"/>
      <c r="I175" s="2"/>
      <c r="J175" s="2"/>
      <c r="K175" s="2"/>
    </row>
    <row r="176" spans="5:11" x14ac:dyDescent="0.25">
      <c r="E176" s="2"/>
      <c r="F176" s="2"/>
      <c r="G176" s="2"/>
      <c r="H176" s="2"/>
      <c r="I176" s="2"/>
      <c r="J176" s="2"/>
      <c r="K176" s="2"/>
    </row>
    <row r="177" spans="5:11" x14ac:dyDescent="0.25">
      <c r="E177" s="2"/>
      <c r="F177" s="2"/>
      <c r="G177" s="2"/>
      <c r="H177" s="2"/>
      <c r="I177" s="2"/>
      <c r="J177" s="2"/>
      <c r="K177" s="2"/>
    </row>
    <row r="178" spans="5:11" x14ac:dyDescent="0.25">
      <c r="E178" s="2"/>
      <c r="F178" s="2"/>
      <c r="G178" s="2"/>
      <c r="H178" s="2"/>
      <c r="I178" s="2"/>
      <c r="J178" s="2"/>
      <c r="K178" s="2"/>
    </row>
    <row r="179" spans="5:11" x14ac:dyDescent="0.25">
      <c r="E179" s="2"/>
      <c r="F179" s="2"/>
      <c r="G179" s="2"/>
      <c r="H179" s="2"/>
      <c r="I179" s="2"/>
      <c r="J179" s="2"/>
      <c r="K179" s="2"/>
    </row>
    <row r="180" spans="5:11" x14ac:dyDescent="0.25">
      <c r="E180" s="2"/>
      <c r="F180" s="2"/>
      <c r="G180" s="2"/>
      <c r="H180" s="2"/>
      <c r="I180" s="2"/>
      <c r="J180" s="2"/>
      <c r="K180" s="2"/>
    </row>
    <row r="181" spans="5:11" x14ac:dyDescent="0.25">
      <c r="E181" s="2"/>
      <c r="F181" s="2"/>
      <c r="G181" s="2"/>
      <c r="H181" s="2"/>
      <c r="I181" s="2"/>
      <c r="J181" s="2"/>
      <c r="K181" s="2"/>
    </row>
    <row r="182" spans="5:11" x14ac:dyDescent="0.25">
      <c r="E182" s="2"/>
      <c r="F182" s="2"/>
      <c r="G182" s="2"/>
      <c r="H182" s="2"/>
      <c r="I182" s="2"/>
      <c r="J182" s="2"/>
      <c r="K182" s="2"/>
    </row>
    <row r="183" spans="5:11" x14ac:dyDescent="0.25">
      <c r="E183" s="2"/>
      <c r="F183" s="2"/>
      <c r="G183" s="2"/>
      <c r="H183" s="2"/>
      <c r="I183" s="2"/>
      <c r="J183" s="2"/>
      <c r="K183" s="2"/>
    </row>
    <row r="184" spans="5:11" x14ac:dyDescent="0.25">
      <c r="E184" s="2"/>
      <c r="F184" s="2"/>
      <c r="G184" s="2"/>
      <c r="H184" s="2"/>
      <c r="I184" s="2"/>
      <c r="J184" s="2"/>
      <c r="K184" s="2"/>
    </row>
    <row r="185" spans="5:11" x14ac:dyDescent="0.25">
      <c r="E185" s="2"/>
      <c r="F185" s="2"/>
      <c r="G185" s="2"/>
      <c r="H185" s="2"/>
      <c r="I185" s="2"/>
      <c r="J185" s="2"/>
      <c r="K185" s="2"/>
    </row>
    <row r="186" spans="5:11" x14ac:dyDescent="0.25">
      <c r="E186" s="2"/>
      <c r="F186" s="2"/>
      <c r="G186" s="2"/>
      <c r="H186" s="2"/>
      <c r="I186" s="2"/>
      <c r="J186" s="2"/>
      <c r="K186" s="2"/>
    </row>
  </sheetData>
  <sheetProtection algorithmName="SHA-512" hashValue="11639JwrxJ8BqutKp88G4WqIO/+kOOjBtC8PJAd1xmAUoZhlhT7x6jx9E4tOLS9AsCOw0DpFEYTE2+3u4GvOPw==" saltValue="8Uox8A1r2ojPEkjxXBvJRA==" spinCount="100000" sheet="1" objects="1" scenarios="1"/>
  <mergeCells count="188">
    <mergeCell ref="B64:B101"/>
    <mergeCell ref="C64:D94"/>
    <mergeCell ref="C95:C101"/>
    <mergeCell ref="D95:D101"/>
    <mergeCell ref="C58:C63"/>
    <mergeCell ref="D58:D59"/>
    <mergeCell ref="E58:E59"/>
    <mergeCell ref="H58:H59"/>
    <mergeCell ref="I58:I59"/>
    <mergeCell ref="J58:J59"/>
    <mergeCell ref="K58:K59"/>
    <mergeCell ref="D60:D61"/>
    <mergeCell ref="E60:E61"/>
    <mergeCell ref="H60:H61"/>
    <mergeCell ref="I60:I61"/>
    <mergeCell ref="J60:J61"/>
    <mergeCell ref="K60:K61"/>
    <mergeCell ref="D62:D63"/>
    <mergeCell ref="E62:E63"/>
    <mergeCell ref="H62:H63"/>
    <mergeCell ref="I62:I63"/>
    <mergeCell ref="J62:J63"/>
    <mergeCell ref="K62:K63"/>
    <mergeCell ref="D54:D55"/>
    <mergeCell ref="E54:E55"/>
    <mergeCell ref="H54:H55"/>
    <mergeCell ref="I54:I55"/>
    <mergeCell ref="J54:J55"/>
    <mergeCell ref="K54:K55"/>
    <mergeCell ref="D56:D57"/>
    <mergeCell ref="E56:E57"/>
    <mergeCell ref="H56:H57"/>
    <mergeCell ref="I56:I57"/>
    <mergeCell ref="J56:J57"/>
    <mergeCell ref="K56:K57"/>
    <mergeCell ref="D50:D51"/>
    <mergeCell ref="E50:E51"/>
    <mergeCell ref="H50:H51"/>
    <mergeCell ref="I50:I51"/>
    <mergeCell ref="J50:J51"/>
    <mergeCell ref="K50:K51"/>
    <mergeCell ref="D52:D53"/>
    <mergeCell ref="E52:E53"/>
    <mergeCell ref="H52:H53"/>
    <mergeCell ref="I52:I53"/>
    <mergeCell ref="J52:J53"/>
    <mergeCell ref="K52:K53"/>
    <mergeCell ref="D46:D47"/>
    <mergeCell ref="E46:E47"/>
    <mergeCell ref="H46:H47"/>
    <mergeCell ref="I46:I47"/>
    <mergeCell ref="J46:J47"/>
    <mergeCell ref="K46:K47"/>
    <mergeCell ref="D48:D49"/>
    <mergeCell ref="E48:E49"/>
    <mergeCell ref="H48:H49"/>
    <mergeCell ref="I48:I49"/>
    <mergeCell ref="J48:J49"/>
    <mergeCell ref="K48:K49"/>
    <mergeCell ref="D42:D43"/>
    <mergeCell ref="E42:E43"/>
    <mergeCell ref="H42:H43"/>
    <mergeCell ref="I42:I43"/>
    <mergeCell ref="J42:J43"/>
    <mergeCell ref="K42:K43"/>
    <mergeCell ref="D44:D45"/>
    <mergeCell ref="E44:E45"/>
    <mergeCell ref="H44:H45"/>
    <mergeCell ref="I44:I45"/>
    <mergeCell ref="J44:J45"/>
    <mergeCell ref="K44:K45"/>
    <mergeCell ref="D38:D39"/>
    <mergeCell ref="E38:E39"/>
    <mergeCell ref="H38:H39"/>
    <mergeCell ref="I38:I39"/>
    <mergeCell ref="J38:J39"/>
    <mergeCell ref="K38:K39"/>
    <mergeCell ref="D40:D41"/>
    <mergeCell ref="E40:E41"/>
    <mergeCell ref="H40:H41"/>
    <mergeCell ref="I40:I41"/>
    <mergeCell ref="J40:J41"/>
    <mergeCell ref="K40:K41"/>
    <mergeCell ref="D34:D35"/>
    <mergeCell ref="E34:E35"/>
    <mergeCell ref="H34:H35"/>
    <mergeCell ref="I34:I35"/>
    <mergeCell ref="J34:J35"/>
    <mergeCell ref="K34:K35"/>
    <mergeCell ref="D36:D37"/>
    <mergeCell ref="E36:E37"/>
    <mergeCell ref="H36:H37"/>
    <mergeCell ref="I36:I37"/>
    <mergeCell ref="J36:J37"/>
    <mergeCell ref="K36:K37"/>
    <mergeCell ref="D30:D31"/>
    <mergeCell ref="E30:E31"/>
    <mergeCell ref="H30:H31"/>
    <mergeCell ref="I30:I31"/>
    <mergeCell ref="J30:J31"/>
    <mergeCell ref="K30:K31"/>
    <mergeCell ref="D32:D33"/>
    <mergeCell ref="E32:E33"/>
    <mergeCell ref="H32:H33"/>
    <mergeCell ref="I32:I33"/>
    <mergeCell ref="J32:J33"/>
    <mergeCell ref="K32:K33"/>
    <mergeCell ref="D26:D27"/>
    <mergeCell ref="E26:E27"/>
    <mergeCell ref="H26:H27"/>
    <mergeCell ref="I26:I27"/>
    <mergeCell ref="J26:J27"/>
    <mergeCell ref="K26:K27"/>
    <mergeCell ref="D28:D29"/>
    <mergeCell ref="E28:E29"/>
    <mergeCell ref="H28:H29"/>
    <mergeCell ref="I28:I29"/>
    <mergeCell ref="J28:J29"/>
    <mergeCell ref="K28:K29"/>
    <mergeCell ref="D22:D23"/>
    <mergeCell ref="E22:E23"/>
    <mergeCell ref="H22:H23"/>
    <mergeCell ref="I22:I23"/>
    <mergeCell ref="J22:J23"/>
    <mergeCell ref="K22:K23"/>
    <mergeCell ref="D24:D25"/>
    <mergeCell ref="E24:E25"/>
    <mergeCell ref="H24:H25"/>
    <mergeCell ref="I24:I25"/>
    <mergeCell ref="J24:J25"/>
    <mergeCell ref="K24:K25"/>
    <mergeCell ref="D14:D15"/>
    <mergeCell ref="E14:E15"/>
    <mergeCell ref="H14:H15"/>
    <mergeCell ref="I14:I15"/>
    <mergeCell ref="J14:J15"/>
    <mergeCell ref="K14:K15"/>
    <mergeCell ref="C16:C57"/>
    <mergeCell ref="D16:D17"/>
    <mergeCell ref="E16:E17"/>
    <mergeCell ref="H16:H17"/>
    <mergeCell ref="I16:I17"/>
    <mergeCell ref="J16:J17"/>
    <mergeCell ref="K16:K17"/>
    <mergeCell ref="D18:D21"/>
    <mergeCell ref="E18:E19"/>
    <mergeCell ref="H18:H19"/>
    <mergeCell ref="I18:I19"/>
    <mergeCell ref="J18:J19"/>
    <mergeCell ref="K18:K19"/>
    <mergeCell ref="E20:E21"/>
    <mergeCell ref="H20:H21"/>
    <mergeCell ref="I20:I21"/>
    <mergeCell ref="J20:J21"/>
    <mergeCell ref="K20:K21"/>
    <mergeCell ref="H10:H11"/>
    <mergeCell ref="I10:I11"/>
    <mergeCell ref="J10:J11"/>
    <mergeCell ref="K10:K11"/>
    <mergeCell ref="E12:E13"/>
    <mergeCell ref="H12:H13"/>
    <mergeCell ref="I12:I13"/>
    <mergeCell ref="J12:J13"/>
    <mergeCell ref="K12:K13"/>
    <mergeCell ref="H1:I1"/>
    <mergeCell ref="J1:K1"/>
    <mergeCell ref="B3:B63"/>
    <mergeCell ref="C3:C6"/>
    <mergeCell ref="D3:D6"/>
    <mergeCell ref="E3:E4"/>
    <mergeCell ref="H3:H4"/>
    <mergeCell ref="I3:I4"/>
    <mergeCell ref="J3:J4"/>
    <mergeCell ref="K3:K4"/>
    <mergeCell ref="E5:E6"/>
    <mergeCell ref="H5:H6"/>
    <mergeCell ref="I5:I6"/>
    <mergeCell ref="J5:J6"/>
    <mergeCell ref="K5:K6"/>
    <mergeCell ref="C7:C15"/>
    <mergeCell ref="D7:D9"/>
    <mergeCell ref="E7:E9"/>
    <mergeCell ref="H7:H9"/>
    <mergeCell ref="I7:I9"/>
    <mergeCell ref="J7:J9"/>
    <mergeCell ref="K7:K9"/>
    <mergeCell ref="D10:D13"/>
    <mergeCell ref="E10:E11"/>
  </mergeCells>
  <pageMargins left="0.70833333333333304" right="0.70833333333333304" top="0.78749999999999998" bottom="0.78749999999999998" header="0.511811023622047" footer="0.511811023622047"/>
  <pageSetup paperSize="9" scale="33" orientation="portrait" horizontalDpi="300" verticalDpi="300"/>
  <colBreaks count="2" manualBreakCount="2">
    <brk id="7" max="1048575" man="1"/>
    <brk id="9" max="1048575" man="1"/>
  </colBreaks>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FF0000"/>
  </sheetPr>
  <dimension ref="A1:S295"/>
  <sheetViews>
    <sheetView zoomScaleNormal="100" workbookViewId="0">
      <pane ySplit="2" topLeftCell="A3" activePane="bottomLeft" state="frozen"/>
      <selection activeCell="L31" sqref="L31"/>
      <selection pane="bottomLeft" activeCell="B1" sqref="B1"/>
    </sheetView>
  </sheetViews>
  <sheetFormatPr baseColWidth="10" defaultColWidth="11" defaultRowHeight="15" x14ac:dyDescent="0.25"/>
  <cols>
    <col min="1" max="1" width="2.85546875" style="2" customWidth="1"/>
    <col min="2" max="2" width="17" customWidth="1"/>
    <col min="3" max="3" width="20.5703125" customWidth="1"/>
    <col min="4" max="4" width="25.28515625" customWidth="1"/>
    <col min="5" max="5" width="31.5703125" customWidth="1"/>
    <col min="6" max="6" width="15.7109375" customWidth="1"/>
    <col min="7" max="7" width="15" style="31" customWidth="1"/>
    <col min="8" max="10" width="15" style="32" customWidth="1"/>
    <col min="11" max="13" width="15" style="4" customWidth="1"/>
    <col min="14" max="14" width="39.140625" style="4" customWidth="1"/>
  </cols>
  <sheetData>
    <row r="1" spans="1:14" s="2" customFormat="1" x14ac:dyDescent="0.25">
      <c r="A1" s="29"/>
      <c r="G1" s="33"/>
      <c r="H1" s="34"/>
      <c r="I1" s="34"/>
      <c r="J1" s="34"/>
      <c r="N1" s="30"/>
    </row>
    <row r="2" spans="1:14" ht="30" x14ac:dyDescent="0.25">
      <c r="B2" s="35" t="s">
        <v>212</v>
      </c>
      <c r="C2" s="5"/>
      <c r="D2" s="5" t="str">
        <f>'Eingabe Stammdaten'!C2</f>
        <v>2020 (final)</v>
      </c>
      <c r="E2" s="6"/>
      <c r="F2" s="7" t="s">
        <v>32</v>
      </c>
      <c r="G2" s="36" t="s">
        <v>213</v>
      </c>
      <c r="H2" s="37" t="s">
        <v>214</v>
      </c>
      <c r="I2" s="38" t="s">
        <v>215</v>
      </c>
      <c r="J2" s="39" t="s">
        <v>216</v>
      </c>
      <c r="K2" s="40" t="s">
        <v>217</v>
      </c>
      <c r="L2" s="41" t="s">
        <v>218</v>
      </c>
      <c r="M2" s="38" t="s">
        <v>32</v>
      </c>
      <c r="N2" s="38" t="s">
        <v>219</v>
      </c>
    </row>
    <row r="3" spans="1:14" ht="13.5" customHeight="1" x14ac:dyDescent="0.25">
      <c r="B3" s="164" t="s">
        <v>37</v>
      </c>
      <c r="C3" s="165" t="s">
        <v>38</v>
      </c>
      <c r="D3" s="165" t="s">
        <v>39</v>
      </c>
      <c r="E3" s="166" t="s">
        <v>40</v>
      </c>
      <c r="F3" s="9" t="s">
        <v>62</v>
      </c>
      <c r="G3" s="42">
        <f t="shared" ref="G3:G34" si="0">SUM(H3:J3)</f>
        <v>13.9</v>
      </c>
      <c r="H3" s="43"/>
      <c r="I3" s="43">
        <v>0.6</v>
      </c>
      <c r="J3" s="43">
        <v>13.3</v>
      </c>
      <c r="K3" s="44">
        <f t="shared" ref="K3:K34" si="1">H3+I3</f>
        <v>0.6</v>
      </c>
      <c r="L3" s="45">
        <f t="shared" ref="L3:L34" si="2">J3</f>
        <v>13.3</v>
      </c>
      <c r="M3" s="141" t="s">
        <v>220</v>
      </c>
      <c r="N3" s="142" t="s">
        <v>221</v>
      </c>
    </row>
    <row r="4" spans="1:14" x14ac:dyDescent="0.25">
      <c r="B4" s="164"/>
      <c r="C4" s="165"/>
      <c r="D4" s="165"/>
      <c r="E4" s="166"/>
      <c r="F4" s="9" t="s">
        <v>42</v>
      </c>
      <c r="G4" s="42">
        <f t="shared" si="0"/>
        <v>13900</v>
      </c>
      <c r="H4" s="43">
        <f>H3*1000</f>
        <v>0</v>
      </c>
      <c r="I4" s="43">
        <f>I3*1000</f>
        <v>600</v>
      </c>
      <c r="J4" s="43">
        <f>J3*1000</f>
        <v>13300</v>
      </c>
      <c r="K4" s="44">
        <f t="shared" si="1"/>
        <v>600</v>
      </c>
      <c r="L4" s="45">
        <f t="shared" si="2"/>
        <v>13300</v>
      </c>
      <c r="M4" s="141" t="s">
        <v>222</v>
      </c>
      <c r="N4" s="142" t="s">
        <v>221</v>
      </c>
    </row>
    <row r="5" spans="1:14" ht="13.5" customHeight="1" x14ac:dyDescent="0.25">
      <c r="B5" s="164"/>
      <c r="C5" s="165"/>
      <c r="D5" s="165"/>
      <c r="E5" s="168" t="s">
        <v>43</v>
      </c>
      <c r="F5" s="9" t="s">
        <v>62</v>
      </c>
      <c r="G5" s="42">
        <f t="shared" si="0"/>
        <v>202.6</v>
      </c>
      <c r="H5" s="43"/>
      <c r="I5" s="43">
        <v>160.5</v>
      </c>
      <c r="J5" s="43">
        <v>42.1</v>
      </c>
      <c r="K5" s="44">
        <f t="shared" si="1"/>
        <v>160.5</v>
      </c>
      <c r="L5" s="45">
        <f t="shared" si="2"/>
        <v>42.1</v>
      </c>
      <c r="M5" s="141" t="s">
        <v>220</v>
      </c>
      <c r="N5" s="142" t="s">
        <v>221</v>
      </c>
    </row>
    <row r="6" spans="1:14" x14ac:dyDescent="0.25">
      <c r="B6" s="164"/>
      <c r="C6" s="165"/>
      <c r="D6" s="165"/>
      <c r="E6" s="168"/>
      <c r="F6" s="9" t="s">
        <v>42</v>
      </c>
      <c r="G6" s="42">
        <f t="shared" si="0"/>
        <v>202600</v>
      </c>
      <c r="H6" s="43">
        <f>H5*1000</f>
        <v>0</v>
      </c>
      <c r="I6" s="43">
        <f>I5*1000</f>
        <v>160500</v>
      </c>
      <c r="J6" s="43">
        <f>J5*1000</f>
        <v>42100</v>
      </c>
      <c r="K6" s="44">
        <f t="shared" si="1"/>
        <v>160500</v>
      </c>
      <c r="L6" s="45">
        <f t="shared" si="2"/>
        <v>42100</v>
      </c>
      <c r="M6" s="141" t="s">
        <v>222</v>
      </c>
      <c r="N6" s="142" t="s">
        <v>221</v>
      </c>
    </row>
    <row r="7" spans="1:14" ht="13.5" customHeight="1" x14ac:dyDescent="0.25">
      <c r="B7" s="164"/>
      <c r="C7" s="165"/>
      <c r="D7" s="165"/>
      <c r="E7" s="169" t="s">
        <v>44</v>
      </c>
      <c r="F7" s="9" t="s">
        <v>62</v>
      </c>
      <c r="G7" s="42">
        <f t="shared" si="0"/>
        <v>39.799999999999997</v>
      </c>
      <c r="H7" s="43"/>
      <c r="I7" s="43"/>
      <c r="J7" s="43">
        <v>39.799999999999997</v>
      </c>
      <c r="K7" s="44">
        <f t="shared" si="1"/>
        <v>0</v>
      </c>
      <c r="L7" s="45">
        <f t="shared" si="2"/>
        <v>39.799999999999997</v>
      </c>
      <c r="M7" s="141" t="s">
        <v>220</v>
      </c>
      <c r="N7" s="142" t="s">
        <v>221</v>
      </c>
    </row>
    <row r="8" spans="1:14" x14ac:dyDescent="0.25">
      <c r="B8" s="164"/>
      <c r="C8" s="165"/>
      <c r="D8" s="165"/>
      <c r="E8" s="169"/>
      <c r="F8" s="9" t="s">
        <v>42</v>
      </c>
      <c r="G8" s="42">
        <f t="shared" si="0"/>
        <v>39800</v>
      </c>
      <c r="H8" s="43">
        <f>H7*1000</f>
        <v>0</v>
      </c>
      <c r="I8" s="43">
        <f>I7*1000</f>
        <v>0</v>
      </c>
      <c r="J8" s="43">
        <f>J7*1000</f>
        <v>39800</v>
      </c>
      <c r="K8" s="44">
        <f t="shared" si="1"/>
        <v>0</v>
      </c>
      <c r="L8" s="45">
        <f t="shared" si="2"/>
        <v>39800</v>
      </c>
      <c r="M8" s="141" t="s">
        <v>222</v>
      </c>
      <c r="N8" s="142" t="s">
        <v>221</v>
      </c>
    </row>
    <row r="9" spans="1:14" ht="13.5" customHeight="1" x14ac:dyDescent="0.25">
      <c r="B9" s="164"/>
      <c r="C9" s="165" t="s">
        <v>45</v>
      </c>
      <c r="D9" s="165" t="s">
        <v>46</v>
      </c>
      <c r="E9" s="170"/>
      <c r="F9" s="9" t="s">
        <v>47</v>
      </c>
      <c r="G9" s="42">
        <f t="shared" si="0"/>
        <v>268.10000000000002</v>
      </c>
      <c r="H9" s="43">
        <v>200.45</v>
      </c>
      <c r="I9" s="43"/>
      <c r="J9" s="43">
        <v>67.650000000000006</v>
      </c>
      <c r="K9" s="44">
        <f t="shared" si="1"/>
        <v>200.45</v>
      </c>
      <c r="L9" s="45">
        <f t="shared" si="2"/>
        <v>67.650000000000006</v>
      </c>
      <c r="M9" s="141" t="s">
        <v>220</v>
      </c>
      <c r="N9" s="142" t="s">
        <v>221</v>
      </c>
    </row>
    <row r="10" spans="1:14" ht="13.5" customHeight="1" x14ac:dyDescent="0.25">
      <c r="B10" s="164"/>
      <c r="C10" s="165"/>
      <c r="D10" s="165"/>
      <c r="E10" s="170"/>
      <c r="F10" s="9" t="s">
        <v>48</v>
      </c>
      <c r="G10" s="42">
        <f t="shared" si="0"/>
        <v>241.29000000000002</v>
      </c>
      <c r="H10" s="43">
        <v>180.4</v>
      </c>
      <c r="I10" s="43"/>
      <c r="J10" s="43">
        <v>60.89</v>
      </c>
      <c r="K10" s="44">
        <f t="shared" si="1"/>
        <v>180.4</v>
      </c>
      <c r="L10" s="45">
        <f t="shared" si="2"/>
        <v>60.89</v>
      </c>
      <c r="M10" s="141" t="s">
        <v>220</v>
      </c>
      <c r="N10" s="142" t="s">
        <v>221</v>
      </c>
    </row>
    <row r="11" spans="1:14" x14ac:dyDescent="0.25">
      <c r="B11" s="164"/>
      <c r="C11" s="165"/>
      <c r="D11" s="165"/>
      <c r="E11" s="170"/>
      <c r="F11" s="9" t="s">
        <v>49</v>
      </c>
      <c r="G11" s="42">
        <f t="shared" si="0"/>
        <v>2726.5769999999998</v>
      </c>
      <c r="H11" s="43">
        <v>2038.5764999999999</v>
      </c>
      <c r="I11" s="43"/>
      <c r="J11" s="43">
        <v>688.00049999999999</v>
      </c>
      <c r="K11" s="44">
        <f t="shared" si="1"/>
        <v>2038.5764999999999</v>
      </c>
      <c r="L11" s="45">
        <f t="shared" si="2"/>
        <v>688.00049999999999</v>
      </c>
      <c r="M11" s="141" t="s">
        <v>223</v>
      </c>
      <c r="N11" s="142" t="s">
        <v>221</v>
      </c>
    </row>
    <row r="12" spans="1:14" ht="13.5" customHeight="1" x14ac:dyDescent="0.25">
      <c r="B12" s="164"/>
      <c r="C12" s="165"/>
      <c r="D12" s="165" t="s">
        <v>50</v>
      </c>
      <c r="E12" s="171" t="s">
        <v>51</v>
      </c>
      <c r="F12" s="9" t="s">
        <v>41</v>
      </c>
      <c r="G12" s="42">
        <f t="shared" si="0"/>
        <v>332.09</v>
      </c>
      <c r="H12" s="43">
        <v>270.89999999999998</v>
      </c>
      <c r="I12" s="43"/>
      <c r="J12" s="43">
        <v>61.19</v>
      </c>
      <c r="K12" s="44">
        <f t="shared" si="1"/>
        <v>270.89999999999998</v>
      </c>
      <c r="L12" s="45">
        <f t="shared" si="2"/>
        <v>61.19</v>
      </c>
      <c r="M12" s="141" t="s">
        <v>220</v>
      </c>
      <c r="N12" s="142" t="s">
        <v>221</v>
      </c>
    </row>
    <row r="13" spans="1:14" x14ac:dyDescent="0.25">
      <c r="B13" s="164"/>
      <c r="C13" s="165"/>
      <c r="D13" s="165"/>
      <c r="E13" s="171"/>
      <c r="F13" s="9" t="s">
        <v>224</v>
      </c>
      <c r="G13" s="42">
        <f t="shared" si="0"/>
        <v>3305.3996992499997</v>
      </c>
      <c r="H13" s="43">
        <v>2696.3557424999999</v>
      </c>
      <c r="I13" s="43"/>
      <c r="J13" s="43">
        <v>609.04395675000001</v>
      </c>
      <c r="K13" s="44">
        <f t="shared" si="1"/>
        <v>2696.3557424999999</v>
      </c>
      <c r="L13" s="45">
        <f t="shared" si="2"/>
        <v>609.04395675000001</v>
      </c>
      <c r="M13" s="141" t="s">
        <v>225</v>
      </c>
      <c r="N13" s="142" t="s">
        <v>221</v>
      </c>
    </row>
    <row r="14" spans="1:14" ht="13.5" customHeight="1" x14ac:dyDescent="0.25">
      <c r="B14" s="164"/>
      <c r="C14" s="165"/>
      <c r="D14" s="165"/>
      <c r="E14" s="171" t="s">
        <v>53</v>
      </c>
      <c r="F14" s="9" t="s">
        <v>41</v>
      </c>
      <c r="G14" s="42">
        <f t="shared" si="0"/>
        <v>348.48</v>
      </c>
      <c r="H14" s="43">
        <v>281.7</v>
      </c>
      <c r="I14" s="43"/>
      <c r="J14" s="43">
        <v>66.78</v>
      </c>
      <c r="K14" s="44">
        <f t="shared" si="1"/>
        <v>281.7</v>
      </c>
      <c r="L14" s="45">
        <f t="shared" si="2"/>
        <v>66.78</v>
      </c>
      <c r="M14" s="141" t="s">
        <v>220</v>
      </c>
      <c r="N14" s="142" t="s">
        <v>221</v>
      </c>
    </row>
    <row r="15" spans="1:14" x14ac:dyDescent="0.25">
      <c r="B15" s="164"/>
      <c r="C15" s="165"/>
      <c r="D15" s="165"/>
      <c r="E15" s="171"/>
      <c r="F15" s="9" t="s">
        <v>224</v>
      </c>
      <c r="G15" s="42">
        <f t="shared" si="0"/>
        <v>3357.0489744000001</v>
      </c>
      <c r="H15" s="43">
        <v>2713.7301885000002</v>
      </c>
      <c r="I15" s="43"/>
      <c r="J15" s="43">
        <v>643.31878589999997</v>
      </c>
      <c r="K15" s="44">
        <f t="shared" si="1"/>
        <v>2713.7301885000002</v>
      </c>
      <c r="L15" s="45">
        <f t="shared" si="2"/>
        <v>643.31878589999997</v>
      </c>
      <c r="M15" s="141" t="s">
        <v>225</v>
      </c>
      <c r="N15" s="142" t="s">
        <v>221</v>
      </c>
    </row>
    <row r="16" spans="1:14" ht="13.5" customHeight="1" x14ac:dyDescent="0.25">
      <c r="B16" s="164"/>
      <c r="C16" s="165"/>
      <c r="D16" s="165" t="s">
        <v>54</v>
      </c>
      <c r="E16" s="172"/>
      <c r="F16" s="9" t="s">
        <v>41</v>
      </c>
      <c r="G16" s="42">
        <f t="shared" si="0"/>
        <v>380.7</v>
      </c>
      <c r="H16" s="43">
        <v>334</v>
      </c>
      <c r="I16" s="43"/>
      <c r="J16" s="43">
        <v>46.7</v>
      </c>
      <c r="K16" s="44">
        <f t="shared" si="1"/>
        <v>334</v>
      </c>
      <c r="L16" s="45">
        <f t="shared" si="2"/>
        <v>46.7</v>
      </c>
      <c r="M16" s="141" t="s">
        <v>220</v>
      </c>
      <c r="N16" s="142" t="s">
        <v>221</v>
      </c>
    </row>
    <row r="17" spans="2:14" ht="13.5" customHeight="1" x14ac:dyDescent="0.25">
      <c r="B17" s="164"/>
      <c r="C17" s="165"/>
      <c r="D17" s="165"/>
      <c r="E17" s="172"/>
      <c r="F17" s="9" t="s">
        <v>55</v>
      </c>
      <c r="G17" s="42">
        <f t="shared" si="0"/>
        <v>3059.8037291507881</v>
      </c>
      <c r="H17" s="43">
        <v>2684.4613751940201</v>
      </c>
      <c r="I17" s="43"/>
      <c r="J17" s="43">
        <v>375.34235395676802</v>
      </c>
      <c r="K17" s="44">
        <f t="shared" si="1"/>
        <v>2684.4613751940201</v>
      </c>
      <c r="L17" s="45">
        <f t="shared" si="2"/>
        <v>375.34235395676802</v>
      </c>
      <c r="M17" s="141" t="s">
        <v>226</v>
      </c>
      <c r="N17" s="142" t="s">
        <v>221</v>
      </c>
    </row>
    <row r="18" spans="2:14" ht="13.5" customHeight="1" x14ac:dyDescent="0.25">
      <c r="B18" s="164"/>
      <c r="C18" s="165"/>
      <c r="D18" s="173" t="s">
        <v>56</v>
      </c>
      <c r="E18" s="174" t="s">
        <v>57</v>
      </c>
      <c r="F18" s="11" t="s">
        <v>41</v>
      </c>
      <c r="G18" s="42">
        <f t="shared" si="0"/>
        <v>12.51</v>
      </c>
      <c r="H18" s="43">
        <v>6</v>
      </c>
      <c r="I18" s="43"/>
      <c r="J18" s="43">
        <v>6.51</v>
      </c>
      <c r="K18" s="44">
        <f t="shared" si="1"/>
        <v>6</v>
      </c>
      <c r="L18" s="45">
        <f t="shared" si="2"/>
        <v>6.51</v>
      </c>
      <c r="M18" s="141" t="s">
        <v>220</v>
      </c>
      <c r="N18" s="142" t="s">
        <v>221</v>
      </c>
    </row>
    <row r="19" spans="2:14" ht="13.5" customHeight="1" x14ac:dyDescent="0.25">
      <c r="B19" s="164"/>
      <c r="C19" s="165"/>
      <c r="D19" s="165"/>
      <c r="E19" s="174"/>
      <c r="F19" s="11" t="s">
        <v>58</v>
      </c>
      <c r="G19" s="42">
        <f t="shared" si="0"/>
        <v>22055.129999999997</v>
      </c>
      <c r="H19" s="43">
        <v>10578</v>
      </c>
      <c r="I19" s="43"/>
      <c r="J19" s="43">
        <v>11477.13</v>
      </c>
      <c r="K19" s="44">
        <f t="shared" si="1"/>
        <v>10578</v>
      </c>
      <c r="L19" s="45">
        <f t="shared" si="2"/>
        <v>11477.13</v>
      </c>
      <c r="M19" s="141" t="s">
        <v>227</v>
      </c>
      <c r="N19" s="142" t="s">
        <v>221</v>
      </c>
    </row>
    <row r="20" spans="2:14" x14ac:dyDescent="0.25">
      <c r="B20" s="164"/>
      <c r="C20" s="165"/>
      <c r="D20" s="165"/>
      <c r="E20" s="174"/>
      <c r="F20" s="11" t="s">
        <v>55</v>
      </c>
      <c r="G20" s="42">
        <f t="shared" si="0"/>
        <v>51.290999999999997</v>
      </c>
      <c r="H20" s="43">
        <v>24.6</v>
      </c>
      <c r="I20" s="43"/>
      <c r="J20" s="43">
        <v>26.690999999999999</v>
      </c>
      <c r="K20" s="44">
        <f t="shared" si="1"/>
        <v>24.6</v>
      </c>
      <c r="L20" s="45">
        <f t="shared" si="2"/>
        <v>26.690999999999999</v>
      </c>
      <c r="M20" s="141" t="s">
        <v>226</v>
      </c>
      <c r="N20" s="142" t="s">
        <v>221</v>
      </c>
    </row>
    <row r="21" spans="2:14" ht="15" customHeight="1" x14ac:dyDescent="0.25">
      <c r="B21" s="164"/>
      <c r="C21" s="165" t="s">
        <v>59</v>
      </c>
      <c r="D21" s="165" t="s">
        <v>60</v>
      </c>
      <c r="E21" s="170" t="s">
        <v>61</v>
      </c>
      <c r="F21" s="9" t="s">
        <v>62</v>
      </c>
      <c r="G21" s="42">
        <f t="shared" si="0"/>
        <v>266</v>
      </c>
      <c r="H21" s="43"/>
      <c r="I21" s="43">
        <v>190</v>
      </c>
      <c r="J21" s="43">
        <v>76</v>
      </c>
      <c r="K21" s="44">
        <f t="shared" si="1"/>
        <v>190</v>
      </c>
      <c r="L21" s="45">
        <f t="shared" si="2"/>
        <v>76</v>
      </c>
      <c r="M21" s="141" t="s">
        <v>220</v>
      </c>
      <c r="N21" s="142" t="s">
        <v>221</v>
      </c>
    </row>
    <row r="22" spans="2:14" x14ac:dyDescent="0.25">
      <c r="B22" s="164"/>
      <c r="C22" s="165"/>
      <c r="D22" s="165"/>
      <c r="E22" s="170"/>
      <c r="F22" s="9" t="s">
        <v>42</v>
      </c>
      <c r="G22" s="42">
        <f t="shared" si="0"/>
        <v>266000</v>
      </c>
      <c r="H22" s="43">
        <f>H21*1000</f>
        <v>0</v>
      </c>
      <c r="I22" s="43">
        <f>I21*1000</f>
        <v>190000</v>
      </c>
      <c r="J22" s="43">
        <f>J21*1000</f>
        <v>76000</v>
      </c>
      <c r="K22" s="44">
        <f t="shared" si="1"/>
        <v>190000</v>
      </c>
      <c r="L22" s="45">
        <f t="shared" si="2"/>
        <v>76000</v>
      </c>
      <c r="M22" s="141" t="s">
        <v>222</v>
      </c>
      <c r="N22" s="142" t="s">
        <v>221</v>
      </c>
    </row>
    <row r="23" spans="2:14" ht="13.5" customHeight="1" x14ac:dyDescent="0.25">
      <c r="B23" s="164"/>
      <c r="C23" s="165"/>
      <c r="D23" s="171" t="s">
        <v>63</v>
      </c>
      <c r="E23" s="170" t="s">
        <v>64</v>
      </c>
      <c r="F23" s="9" t="s">
        <v>62</v>
      </c>
      <c r="G23" s="42">
        <f t="shared" si="0"/>
        <v>82</v>
      </c>
      <c r="H23" s="43"/>
      <c r="I23" s="43">
        <v>49</v>
      </c>
      <c r="J23" s="43">
        <v>33</v>
      </c>
      <c r="K23" s="44">
        <f t="shared" si="1"/>
        <v>49</v>
      </c>
      <c r="L23" s="45">
        <f t="shared" si="2"/>
        <v>33</v>
      </c>
      <c r="M23" s="141" t="s">
        <v>220</v>
      </c>
      <c r="N23" s="142" t="s">
        <v>221</v>
      </c>
    </row>
    <row r="24" spans="2:14" x14ac:dyDescent="0.25">
      <c r="B24" s="164"/>
      <c r="C24" s="165"/>
      <c r="D24" s="171"/>
      <c r="E24" s="170"/>
      <c r="F24" s="9" t="s">
        <v>42</v>
      </c>
      <c r="G24" s="42">
        <f t="shared" si="0"/>
        <v>82000</v>
      </c>
      <c r="H24" s="43">
        <f>H23*1000</f>
        <v>0</v>
      </c>
      <c r="I24" s="43">
        <f>I23*1000</f>
        <v>49000</v>
      </c>
      <c r="J24" s="43">
        <f>J23*1000</f>
        <v>33000</v>
      </c>
      <c r="K24" s="44">
        <f t="shared" si="1"/>
        <v>49000</v>
      </c>
      <c r="L24" s="45">
        <f t="shared" si="2"/>
        <v>33000</v>
      </c>
      <c r="M24" s="141" t="s">
        <v>222</v>
      </c>
      <c r="N24" s="142" t="s">
        <v>221</v>
      </c>
    </row>
    <row r="25" spans="2:14" x14ac:dyDescent="0.25">
      <c r="B25" s="164"/>
      <c r="C25" s="165"/>
      <c r="D25" s="171"/>
      <c r="E25" s="170" t="s">
        <v>65</v>
      </c>
      <c r="F25" s="9" t="s">
        <v>62</v>
      </c>
      <c r="G25" s="42">
        <f t="shared" si="0"/>
        <v>309</v>
      </c>
      <c r="H25" s="43"/>
      <c r="I25" s="43">
        <v>201</v>
      </c>
      <c r="J25" s="43">
        <v>108</v>
      </c>
      <c r="K25" s="44">
        <f t="shared" si="1"/>
        <v>201</v>
      </c>
      <c r="L25" s="45">
        <f t="shared" si="2"/>
        <v>108</v>
      </c>
      <c r="M25" s="141" t="s">
        <v>220</v>
      </c>
      <c r="N25" s="142" t="s">
        <v>221</v>
      </c>
    </row>
    <row r="26" spans="2:14" x14ac:dyDescent="0.25">
      <c r="B26" s="164"/>
      <c r="C26" s="165"/>
      <c r="D26" s="171"/>
      <c r="E26" s="170"/>
      <c r="F26" s="9" t="s">
        <v>42</v>
      </c>
      <c r="G26" s="42">
        <f t="shared" si="0"/>
        <v>309000</v>
      </c>
      <c r="H26" s="43">
        <f>H25*1000</f>
        <v>0</v>
      </c>
      <c r="I26" s="43">
        <f>I25*1000</f>
        <v>201000</v>
      </c>
      <c r="J26" s="43">
        <f>J25*1000</f>
        <v>108000</v>
      </c>
      <c r="K26" s="44">
        <f t="shared" si="1"/>
        <v>201000</v>
      </c>
      <c r="L26" s="45">
        <f t="shared" si="2"/>
        <v>108000</v>
      </c>
      <c r="M26" s="141" t="s">
        <v>222</v>
      </c>
      <c r="N26" s="142" t="s">
        <v>221</v>
      </c>
    </row>
    <row r="27" spans="2:14" ht="13.5" customHeight="1" x14ac:dyDescent="0.25">
      <c r="B27" s="164"/>
      <c r="C27" s="165"/>
      <c r="D27" s="165" t="s">
        <v>66</v>
      </c>
      <c r="E27" s="170" t="s">
        <v>67</v>
      </c>
      <c r="F27" s="9" t="s">
        <v>62</v>
      </c>
      <c r="G27" s="42">
        <f t="shared" si="0"/>
        <v>299</v>
      </c>
      <c r="H27" s="43"/>
      <c r="I27" s="43">
        <v>230</v>
      </c>
      <c r="J27" s="43">
        <v>69</v>
      </c>
      <c r="K27" s="44">
        <f t="shared" si="1"/>
        <v>230</v>
      </c>
      <c r="L27" s="45">
        <f t="shared" si="2"/>
        <v>69</v>
      </c>
      <c r="M27" s="141" t="s">
        <v>220</v>
      </c>
      <c r="N27" s="142" t="s">
        <v>221</v>
      </c>
    </row>
    <row r="28" spans="2:14" x14ac:dyDescent="0.25">
      <c r="B28" s="164"/>
      <c r="C28" s="165"/>
      <c r="D28" s="165"/>
      <c r="E28" s="170"/>
      <c r="F28" s="9" t="s">
        <v>42</v>
      </c>
      <c r="G28" s="42">
        <f t="shared" si="0"/>
        <v>299000</v>
      </c>
      <c r="H28" s="43">
        <f>H27*1000</f>
        <v>0</v>
      </c>
      <c r="I28" s="43">
        <f>I27*1000</f>
        <v>230000</v>
      </c>
      <c r="J28" s="43">
        <f>J27*1000</f>
        <v>69000</v>
      </c>
      <c r="K28" s="44">
        <f t="shared" si="1"/>
        <v>230000</v>
      </c>
      <c r="L28" s="45">
        <f t="shared" si="2"/>
        <v>69000</v>
      </c>
      <c r="M28" s="141" t="s">
        <v>222</v>
      </c>
      <c r="N28" s="142" t="s">
        <v>221</v>
      </c>
    </row>
    <row r="29" spans="2:14" ht="13.9" customHeight="1" x14ac:dyDescent="0.25">
      <c r="B29" s="164"/>
      <c r="C29" s="165"/>
      <c r="D29" s="165" t="s">
        <v>68</v>
      </c>
      <c r="E29" s="170" t="s">
        <v>69</v>
      </c>
      <c r="F29" s="9" t="s">
        <v>62</v>
      </c>
      <c r="G29" s="42">
        <f t="shared" si="0"/>
        <v>75</v>
      </c>
      <c r="H29" s="43"/>
      <c r="I29" s="43">
        <v>44</v>
      </c>
      <c r="J29" s="43">
        <v>31</v>
      </c>
      <c r="K29" s="44">
        <f t="shared" si="1"/>
        <v>44</v>
      </c>
      <c r="L29" s="45">
        <f t="shared" si="2"/>
        <v>31</v>
      </c>
      <c r="M29" s="141" t="s">
        <v>220</v>
      </c>
      <c r="N29" s="142" t="s">
        <v>221</v>
      </c>
    </row>
    <row r="30" spans="2:14" x14ac:dyDescent="0.25">
      <c r="B30" s="164"/>
      <c r="C30" s="165"/>
      <c r="D30" s="165"/>
      <c r="E30" s="170"/>
      <c r="F30" s="9" t="s">
        <v>42</v>
      </c>
      <c r="G30" s="42">
        <f t="shared" si="0"/>
        <v>75000</v>
      </c>
      <c r="H30" s="43">
        <f>H29*1000</f>
        <v>0</v>
      </c>
      <c r="I30" s="43">
        <f>I29*1000</f>
        <v>44000</v>
      </c>
      <c r="J30" s="43">
        <f>J29*1000</f>
        <v>31000</v>
      </c>
      <c r="K30" s="44">
        <f t="shared" si="1"/>
        <v>44000</v>
      </c>
      <c r="L30" s="45">
        <f t="shared" si="2"/>
        <v>31000</v>
      </c>
      <c r="M30" s="141" t="s">
        <v>222</v>
      </c>
      <c r="N30" s="142" t="s">
        <v>221</v>
      </c>
    </row>
    <row r="31" spans="2:14" ht="13.5" customHeight="1" x14ac:dyDescent="0.25">
      <c r="B31" s="164"/>
      <c r="C31" s="165"/>
      <c r="D31" s="173" t="s">
        <v>70</v>
      </c>
      <c r="E31" s="172" t="s">
        <v>71</v>
      </c>
      <c r="F31" s="11" t="s">
        <v>62</v>
      </c>
      <c r="G31" s="42">
        <f t="shared" si="0"/>
        <v>184</v>
      </c>
      <c r="H31" s="43"/>
      <c r="I31" s="43">
        <v>117</v>
      </c>
      <c r="J31" s="43">
        <v>67</v>
      </c>
      <c r="K31" s="44">
        <f t="shared" si="1"/>
        <v>117</v>
      </c>
      <c r="L31" s="45">
        <f t="shared" si="2"/>
        <v>67</v>
      </c>
      <c r="M31" s="141" t="s">
        <v>220</v>
      </c>
      <c r="N31" s="142" t="s">
        <v>221</v>
      </c>
    </row>
    <row r="32" spans="2:14" x14ac:dyDescent="0.25">
      <c r="B32" s="164"/>
      <c r="C32" s="165"/>
      <c r="D32" s="173"/>
      <c r="E32" s="172"/>
      <c r="F32" s="11" t="s">
        <v>42</v>
      </c>
      <c r="G32" s="42">
        <f t="shared" si="0"/>
        <v>184000</v>
      </c>
      <c r="H32" s="43">
        <f>H31*1000</f>
        <v>0</v>
      </c>
      <c r="I32" s="43">
        <f>I31*1000</f>
        <v>117000</v>
      </c>
      <c r="J32" s="43">
        <f>J31*1000</f>
        <v>67000</v>
      </c>
      <c r="K32" s="44">
        <f t="shared" si="1"/>
        <v>117000</v>
      </c>
      <c r="L32" s="45">
        <f t="shared" si="2"/>
        <v>67000</v>
      </c>
      <c r="M32" s="141" t="s">
        <v>222</v>
      </c>
      <c r="N32" s="142" t="s">
        <v>221</v>
      </c>
    </row>
    <row r="33" spans="2:14" ht="13.5" customHeight="1" x14ac:dyDescent="0.25">
      <c r="B33" s="164"/>
      <c r="C33" s="165"/>
      <c r="D33" s="165" t="s">
        <v>72</v>
      </c>
      <c r="E33" s="170" t="s">
        <v>73</v>
      </c>
      <c r="F33" s="9" t="s">
        <v>62</v>
      </c>
      <c r="G33" s="42">
        <f t="shared" si="0"/>
        <v>263</v>
      </c>
      <c r="H33" s="43"/>
      <c r="I33" s="43">
        <v>188</v>
      </c>
      <c r="J33" s="43">
        <v>75</v>
      </c>
      <c r="K33" s="44">
        <f t="shared" si="1"/>
        <v>188</v>
      </c>
      <c r="L33" s="45">
        <f t="shared" si="2"/>
        <v>75</v>
      </c>
      <c r="M33" s="141" t="s">
        <v>220</v>
      </c>
      <c r="N33" s="142" t="s">
        <v>221</v>
      </c>
    </row>
    <row r="34" spans="2:14" x14ac:dyDescent="0.25">
      <c r="B34" s="164"/>
      <c r="C34" s="165"/>
      <c r="D34" s="165"/>
      <c r="E34" s="170"/>
      <c r="F34" s="9" t="s">
        <v>42</v>
      </c>
      <c r="G34" s="42">
        <f t="shared" si="0"/>
        <v>263000</v>
      </c>
      <c r="H34" s="43">
        <f>H33*1000</f>
        <v>0</v>
      </c>
      <c r="I34" s="43">
        <f>I33*1000</f>
        <v>188000</v>
      </c>
      <c r="J34" s="43">
        <f>J33*1000</f>
        <v>75000</v>
      </c>
      <c r="K34" s="44">
        <f t="shared" si="1"/>
        <v>188000</v>
      </c>
      <c r="L34" s="45">
        <f t="shared" si="2"/>
        <v>75000</v>
      </c>
      <c r="M34" s="141" t="s">
        <v>222</v>
      </c>
      <c r="N34" s="142" t="s">
        <v>221</v>
      </c>
    </row>
    <row r="35" spans="2:14" ht="13.5" customHeight="1" x14ac:dyDescent="0.25">
      <c r="B35" s="164"/>
      <c r="C35" s="165"/>
      <c r="D35" s="165" t="s">
        <v>74</v>
      </c>
      <c r="E35" s="170" t="s">
        <v>75</v>
      </c>
      <c r="F35" s="9" t="s">
        <v>62</v>
      </c>
      <c r="G35" s="42">
        <f t="shared" ref="G35:G66" si="3">SUM(H35:J35)</f>
        <v>288</v>
      </c>
      <c r="H35" s="43"/>
      <c r="I35" s="43">
        <v>233</v>
      </c>
      <c r="J35" s="43">
        <v>55</v>
      </c>
      <c r="K35" s="44">
        <f t="shared" ref="K35:K66" si="4">H35+I35</f>
        <v>233</v>
      </c>
      <c r="L35" s="45">
        <f t="shared" ref="L35:L66" si="5">J35</f>
        <v>55</v>
      </c>
      <c r="M35" s="141" t="s">
        <v>220</v>
      </c>
      <c r="N35" s="142" t="s">
        <v>221</v>
      </c>
    </row>
    <row r="36" spans="2:14" x14ac:dyDescent="0.25">
      <c r="B36" s="164"/>
      <c r="C36" s="165"/>
      <c r="D36" s="165"/>
      <c r="E36" s="170"/>
      <c r="F36" s="9" t="s">
        <v>42</v>
      </c>
      <c r="G36" s="42">
        <f t="shared" si="3"/>
        <v>288000</v>
      </c>
      <c r="H36" s="43">
        <f>H35*1000</f>
        <v>0</v>
      </c>
      <c r="I36" s="43">
        <f>I35*1000</f>
        <v>233000</v>
      </c>
      <c r="J36" s="43">
        <f>J35*1000</f>
        <v>55000</v>
      </c>
      <c r="K36" s="44">
        <f t="shared" si="4"/>
        <v>233000</v>
      </c>
      <c r="L36" s="45">
        <f t="shared" si="5"/>
        <v>55000</v>
      </c>
      <c r="M36" s="141" t="s">
        <v>222</v>
      </c>
      <c r="N36" s="142" t="s">
        <v>221</v>
      </c>
    </row>
    <row r="37" spans="2:14" ht="13.5" customHeight="1" x14ac:dyDescent="0.25">
      <c r="B37" s="164"/>
      <c r="C37" s="165"/>
      <c r="D37" s="173" t="s">
        <v>76</v>
      </c>
      <c r="E37" s="172" t="s">
        <v>77</v>
      </c>
      <c r="F37" s="11" t="s">
        <v>62</v>
      </c>
      <c r="G37" s="42">
        <f t="shared" si="3"/>
        <v>43</v>
      </c>
      <c r="H37" s="43"/>
      <c r="I37" s="43">
        <v>23</v>
      </c>
      <c r="J37" s="43">
        <v>20</v>
      </c>
      <c r="K37" s="44">
        <f t="shared" si="4"/>
        <v>23</v>
      </c>
      <c r="L37" s="45">
        <f t="shared" si="5"/>
        <v>20</v>
      </c>
      <c r="M37" s="141" t="s">
        <v>220</v>
      </c>
      <c r="N37" s="142" t="s">
        <v>221</v>
      </c>
    </row>
    <row r="38" spans="2:14" x14ac:dyDescent="0.25">
      <c r="B38" s="164"/>
      <c r="C38" s="165"/>
      <c r="D38" s="173"/>
      <c r="E38" s="172"/>
      <c r="F38" s="11" t="s">
        <v>42</v>
      </c>
      <c r="G38" s="42">
        <f t="shared" si="3"/>
        <v>43000</v>
      </c>
      <c r="H38" s="43">
        <f>H37*1000</f>
        <v>0</v>
      </c>
      <c r="I38" s="43">
        <f>I37*1000</f>
        <v>23000</v>
      </c>
      <c r="J38" s="43">
        <f>J37*1000</f>
        <v>20000</v>
      </c>
      <c r="K38" s="44">
        <f t="shared" si="4"/>
        <v>23000</v>
      </c>
      <c r="L38" s="45">
        <f t="shared" si="5"/>
        <v>20000</v>
      </c>
      <c r="M38" s="141" t="s">
        <v>222</v>
      </c>
      <c r="N38" s="142" t="s">
        <v>221</v>
      </c>
    </row>
    <row r="39" spans="2:14" ht="13.5" customHeight="1" x14ac:dyDescent="0.25">
      <c r="B39" s="164"/>
      <c r="C39" s="165"/>
      <c r="D39" s="165" t="s">
        <v>78</v>
      </c>
      <c r="E39" s="170" t="s">
        <v>79</v>
      </c>
      <c r="F39" s="9" t="s">
        <v>62</v>
      </c>
      <c r="G39" s="42">
        <f t="shared" si="3"/>
        <v>234</v>
      </c>
      <c r="H39" s="43"/>
      <c r="I39" s="43">
        <v>151</v>
      </c>
      <c r="J39" s="43">
        <v>83</v>
      </c>
      <c r="K39" s="44">
        <f t="shared" si="4"/>
        <v>151</v>
      </c>
      <c r="L39" s="45">
        <f t="shared" si="5"/>
        <v>83</v>
      </c>
      <c r="M39" s="141" t="s">
        <v>220</v>
      </c>
      <c r="N39" s="142" t="s">
        <v>221</v>
      </c>
    </row>
    <row r="40" spans="2:14" x14ac:dyDescent="0.25">
      <c r="B40" s="164"/>
      <c r="C40" s="165"/>
      <c r="D40" s="165"/>
      <c r="E40" s="170"/>
      <c r="F40" s="9" t="s">
        <v>42</v>
      </c>
      <c r="G40" s="42">
        <f t="shared" si="3"/>
        <v>234000</v>
      </c>
      <c r="H40" s="43">
        <f>H39*1000</f>
        <v>0</v>
      </c>
      <c r="I40" s="43">
        <f>I39*1000</f>
        <v>151000</v>
      </c>
      <c r="J40" s="43">
        <f>J39*1000</f>
        <v>83000</v>
      </c>
      <c r="K40" s="44">
        <f t="shared" si="4"/>
        <v>151000</v>
      </c>
      <c r="L40" s="45">
        <f t="shared" si="5"/>
        <v>83000</v>
      </c>
      <c r="M40" s="141" t="s">
        <v>222</v>
      </c>
      <c r="N40" s="142" t="s">
        <v>221</v>
      </c>
    </row>
    <row r="41" spans="2:14" ht="13.5" customHeight="1" x14ac:dyDescent="0.25">
      <c r="B41" s="164"/>
      <c r="C41" s="165"/>
      <c r="D41" s="173" t="s">
        <v>80</v>
      </c>
      <c r="E41" s="172" t="s">
        <v>81</v>
      </c>
      <c r="F41" s="9" t="s">
        <v>62</v>
      </c>
      <c r="G41" s="42">
        <f t="shared" si="3"/>
        <v>82</v>
      </c>
      <c r="H41" s="43"/>
      <c r="I41" s="43">
        <v>49</v>
      </c>
      <c r="J41" s="43">
        <v>33</v>
      </c>
      <c r="K41" s="44">
        <f t="shared" si="4"/>
        <v>49</v>
      </c>
      <c r="L41" s="45">
        <f t="shared" si="5"/>
        <v>33</v>
      </c>
      <c r="M41" s="141" t="s">
        <v>220</v>
      </c>
      <c r="N41" s="142" t="s">
        <v>221</v>
      </c>
    </row>
    <row r="42" spans="2:14" x14ac:dyDescent="0.25">
      <c r="B42" s="164"/>
      <c r="C42" s="165"/>
      <c r="D42" s="173"/>
      <c r="E42" s="172"/>
      <c r="F42" s="9" t="s">
        <v>42</v>
      </c>
      <c r="G42" s="42">
        <f t="shared" si="3"/>
        <v>82000</v>
      </c>
      <c r="H42" s="43">
        <f>H41*1000</f>
        <v>0</v>
      </c>
      <c r="I42" s="43">
        <f>I41*1000</f>
        <v>49000</v>
      </c>
      <c r="J42" s="43">
        <f>J41*1000</f>
        <v>33000</v>
      </c>
      <c r="K42" s="44">
        <f t="shared" si="4"/>
        <v>49000</v>
      </c>
      <c r="L42" s="45">
        <f t="shared" si="5"/>
        <v>33000</v>
      </c>
      <c r="M42" s="141" t="s">
        <v>222</v>
      </c>
      <c r="N42" s="142" t="s">
        <v>221</v>
      </c>
    </row>
    <row r="43" spans="2:14" ht="13.5" customHeight="1" x14ac:dyDescent="0.25">
      <c r="B43" s="164"/>
      <c r="C43" s="165"/>
      <c r="D43" s="173" t="s">
        <v>82</v>
      </c>
      <c r="E43" s="172" t="s">
        <v>83</v>
      </c>
      <c r="F43" s="9" t="s">
        <v>62</v>
      </c>
      <c r="G43" s="42">
        <f t="shared" si="3"/>
        <v>39</v>
      </c>
      <c r="H43" s="43"/>
      <c r="I43" s="43">
        <v>21</v>
      </c>
      <c r="J43" s="43">
        <v>18</v>
      </c>
      <c r="K43" s="44">
        <f t="shared" si="4"/>
        <v>21</v>
      </c>
      <c r="L43" s="45">
        <f t="shared" si="5"/>
        <v>18</v>
      </c>
      <c r="M43" s="141" t="s">
        <v>220</v>
      </c>
      <c r="N43" s="142" t="s">
        <v>221</v>
      </c>
    </row>
    <row r="44" spans="2:14" x14ac:dyDescent="0.25">
      <c r="B44" s="164"/>
      <c r="C44" s="165"/>
      <c r="D44" s="173"/>
      <c r="E44" s="172"/>
      <c r="F44" s="9" t="s">
        <v>42</v>
      </c>
      <c r="G44" s="42">
        <f t="shared" si="3"/>
        <v>39000</v>
      </c>
      <c r="H44" s="43">
        <f>H43*1000</f>
        <v>0</v>
      </c>
      <c r="I44" s="43">
        <f>I43*1000</f>
        <v>21000</v>
      </c>
      <c r="J44" s="43">
        <f>J43*1000</f>
        <v>18000</v>
      </c>
      <c r="K44" s="44">
        <f t="shared" si="4"/>
        <v>21000</v>
      </c>
      <c r="L44" s="45">
        <f t="shared" si="5"/>
        <v>18000</v>
      </c>
      <c r="M44" s="141" t="s">
        <v>222</v>
      </c>
      <c r="N44" s="142" t="s">
        <v>221</v>
      </c>
    </row>
    <row r="45" spans="2:14" ht="13.5" customHeight="1" x14ac:dyDescent="0.25">
      <c r="B45" s="164"/>
      <c r="C45" s="165"/>
      <c r="D45" s="173" t="s">
        <v>84</v>
      </c>
      <c r="E45" s="172" t="s">
        <v>85</v>
      </c>
      <c r="F45" s="9" t="s">
        <v>62</v>
      </c>
      <c r="G45" s="42">
        <f t="shared" si="3"/>
        <v>173</v>
      </c>
      <c r="H45" s="43"/>
      <c r="I45" s="43">
        <v>110</v>
      </c>
      <c r="J45" s="43">
        <v>63</v>
      </c>
      <c r="K45" s="44">
        <f t="shared" si="4"/>
        <v>110</v>
      </c>
      <c r="L45" s="45">
        <f t="shared" si="5"/>
        <v>63</v>
      </c>
      <c r="M45" s="141" t="s">
        <v>220</v>
      </c>
      <c r="N45" s="142" t="s">
        <v>221</v>
      </c>
    </row>
    <row r="46" spans="2:14" x14ac:dyDescent="0.25">
      <c r="B46" s="164"/>
      <c r="C46" s="165"/>
      <c r="D46" s="173"/>
      <c r="E46" s="172"/>
      <c r="F46" s="9" t="s">
        <v>42</v>
      </c>
      <c r="G46" s="42">
        <f t="shared" si="3"/>
        <v>173000</v>
      </c>
      <c r="H46" s="43">
        <f>H45*1000</f>
        <v>0</v>
      </c>
      <c r="I46" s="43">
        <f>I45*1000</f>
        <v>110000</v>
      </c>
      <c r="J46" s="43">
        <f>J45*1000</f>
        <v>63000</v>
      </c>
      <c r="K46" s="44">
        <f t="shared" si="4"/>
        <v>110000</v>
      </c>
      <c r="L46" s="45">
        <f t="shared" si="5"/>
        <v>63000</v>
      </c>
      <c r="M46" s="141" t="s">
        <v>222</v>
      </c>
      <c r="N46" s="142" t="s">
        <v>221</v>
      </c>
    </row>
    <row r="47" spans="2:14" ht="13.5" customHeight="1" x14ac:dyDescent="0.25">
      <c r="B47" s="164"/>
      <c r="C47" s="165"/>
      <c r="D47" s="173" t="s">
        <v>86</v>
      </c>
      <c r="E47" s="172" t="s">
        <v>87</v>
      </c>
      <c r="F47" s="9" t="s">
        <v>62</v>
      </c>
      <c r="G47" s="42">
        <f t="shared" si="3"/>
        <v>156</v>
      </c>
      <c r="H47" s="43"/>
      <c r="I47" s="43">
        <v>98</v>
      </c>
      <c r="J47" s="43">
        <v>58</v>
      </c>
      <c r="K47" s="44">
        <f t="shared" si="4"/>
        <v>98</v>
      </c>
      <c r="L47" s="45">
        <f t="shared" si="5"/>
        <v>58</v>
      </c>
      <c r="M47" s="141" t="s">
        <v>220</v>
      </c>
      <c r="N47" s="142" t="s">
        <v>221</v>
      </c>
    </row>
    <row r="48" spans="2:14" x14ac:dyDescent="0.25">
      <c r="B48" s="164"/>
      <c r="C48" s="165"/>
      <c r="D48" s="173"/>
      <c r="E48" s="172"/>
      <c r="F48" s="9" t="s">
        <v>42</v>
      </c>
      <c r="G48" s="42">
        <f t="shared" si="3"/>
        <v>156000</v>
      </c>
      <c r="H48" s="43">
        <f>H47*1000</f>
        <v>0</v>
      </c>
      <c r="I48" s="43">
        <f>I47*1000</f>
        <v>98000</v>
      </c>
      <c r="J48" s="43">
        <f>J47*1000</f>
        <v>58000</v>
      </c>
      <c r="K48" s="44">
        <f t="shared" si="4"/>
        <v>98000</v>
      </c>
      <c r="L48" s="45">
        <f t="shared" si="5"/>
        <v>58000</v>
      </c>
      <c r="M48" s="141" t="s">
        <v>222</v>
      </c>
      <c r="N48" s="142" t="s">
        <v>221</v>
      </c>
    </row>
    <row r="49" spans="2:14" ht="13.5" customHeight="1" x14ac:dyDescent="0.25">
      <c r="B49" s="164"/>
      <c r="C49" s="165"/>
      <c r="D49" s="173" t="s">
        <v>88</v>
      </c>
      <c r="E49" s="170" t="s">
        <v>89</v>
      </c>
      <c r="F49" s="9" t="s">
        <v>62</v>
      </c>
      <c r="G49" s="42">
        <f t="shared" si="3"/>
        <v>47</v>
      </c>
      <c r="H49" s="43"/>
      <c r="I49" s="43">
        <v>26</v>
      </c>
      <c r="J49" s="43">
        <v>21</v>
      </c>
      <c r="K49" s="44">
        <f t="shared" si="4"/>
        <v>26</v>
      </c>
      <c r="L49" s="45">
        <f t="shared" si="5"/>
        <v>21</v>
      </c>
      <c r="M49" s="141" t="s">
        <v>220</v>
      </c>
      <c r="N49" s="142" t="s">
        <v>221</v>
      </c>
    </row>
    <row r="50" spans="2:14" x14ac:dyDescent="0.25">
      <c r="B50" s="164"/>
      <c r="C50" s="165"/>
      <c r="D50" s="165"/>
      <c r="E50" s="170"/>
      <c r="F50" s="9" t="s">
        <v>42</v>
      </c>
      <c r="G50" s="42">
        <f t="shared" si="3"/>
        <v>47000</v>
      </c>
      <c r="H50" s="43">
        <f>H49*1000</f>
        <v>0</v>
      </c>
      <c r="I50" s="43">
        <f>I49*1000</f>
        <v>26000</v>
      </c>
      <c r="J50" s="43">
        <f>J49*1000</f>
        <v>21000</v>
      </c>
      <c r="K50" s="44">
        <f t="shared" si="4"/>
        <v>26000</v>
      </c>
      <c r="L50" s="45">
        <f t="shared" si="5"/>
        <v>21000</v>
      </c>
      <c r="M50" s="141" t="s">
        <v>222</v>
      </c>
      <c r="N50" s="142" t="s">
        <v>221</v>
      </c>
    </row>
    <row r="51" spans="2:14" ht="13.5" customHeight="1" x14ac:dyDescent="0.25">
      <c r="B51" s="164"/>
      <c r="C51" s="165"/>
      <c r="D51" s="173" t="s">
        <v>90</v>
      </c>
      <c r="E51" s="172" t="s">
        <v>91</v>
      </c>
      <c r="F51" s="11" t="s">
        <v>62</v>
      </c>
      <c r="G51" s="42">
        <f t="shared" si="3"/>
        <v>14</v>
      </c>
      <c r="H51" s="43"/>
      <c r="I51" s="43">
        <v>4</v>
      </c>
      <c r="J51" s="43">
        <v>10</v>
      </c>
      <c r="K51" s="44">
        <f t="shared" si="4"/>
        <v>4</v>
      </c>
      <c r="L51" s="45">
        <f t="shared" si="5"/>
        <v>10</v>
      </c>
      <c r="M51" s="141" t="s">
        <v>220</v>
      </c>
      <c r="N51" s="142" t="s">
        <v>221</v>
      </c>
    </row>
    <row r="52" spans="2:14" x14ac:dyDescent="0.25">
      <c r="B52" s="164"/>
      <c r="C52" s="165"/>
      <c r="D52" s="173"/>
      <c r="E52" s="172"/>
      <c r="F52" s="11" t="s">
        <v>42</v>
      </c>
      <c r="G52" s="42">
        <f t="shared" si="3"/>
        <v>14000</v>
      </c>
      <c r="H52" s="43">
        <f>H51*1000</f>
        <v>0</v>
      </c>
      <c r="I52" s="43">
        <f>I51*1000</f>
        <v>4000</v>
      </c>
      <c r="J52" s="43">
        <f>J51*1000</f>
        <v>10000</v>
      </c>
      <c r="K52" s="44">
        <f t="shared" si="4"/>
        <v>4000</v>
      </c>
      <c r="L52" s="45">
        <f t="shared" si="5"/>
        <v>10000</v>
      </c>
      <c r="M52" s="141" t="s">
        <v>222</v>
      </c>
      <c r="N52" s="142" t="s">
        <v>221</v>
      </c>
    </row>
    <row r="53" spans="2:14" ht="13.5" customHeight="1" x14ac:dyDescent="0.25">
      <c r="B53" s="164"/>
      <c r="C53" s="165"/>
      <c r="D53" s="173" t="s">
        <v>90</v>
      </c>
      <c r="E53" s="172" t="s">
        <v>92</v>
      </c>
      <c r="F53" s="11" t="s">
        <v>62</v>
      </c>
      <c r="G53" s="42">
        <f t="shared" si="3"/>
        <v>221</v>
      </c>
      <c r="H53" s="43"/>
      <c r="I53" s="43">
        <v>174</v>
      </c>
      <c r="J53" s="43">
        <v>47</v>
      </c>
      <c r="K53" s="44">
        <f t="shared" si="4"/>
        <v>174</v>
      </c>
      <c r="L53" s="45">
        <f t="shared" si="5"/>
        <v>47</v>
      </c>
      <c r="M53" s="141" t="s">
        <v>220</v>
      </c>
      <c r="N53" s="142" t="s">
        <v>221</v>
      </c>
    </row>
    <row r="54" spans="2:14" x14ac:dyDescent="0.25">
      <c r="B54" s="164"/>
      <c r="C54" s="165"/>
      <c r="D54" s="173"/>
      <c r="E54" s="172"/>
      <c r="F54" s="11" t="s">
        <v>42</v>
      </c>
      <c r="G54" s="42">
        <f t="shared" si="3"/>
        <v>221000</v>
      </c>
      <c r="H54" s="43">
        <f>H53*1000</f>
        <v>0</v>
      </c>
      <c r="I54" s="43">
        <f>I53*1000</f>
        <v>174000</v>
      </c>
      <c r="J54" s="43">
        <f>J53*1000</f>
        <v>47000</v>
      </c>
      <c r="K54" s="44">
        <f t="shared" si="4"/>
        <v>174000</v>
      </c>
      <c r="L54" s="45">
        <f t="shared" si="5"/>
        <v>47000</v>
      </c>
      <c r="M54" s="141" t="s">
        <v>222</v>
      </c>
      <c r="N54" s="142" t="s">
        <v>221</v>
      </c>
    </row>
    <row r="55" spans="2:14" ht="13.5" customHeight="1" x14ac:dyDescent="0.25">
      <c r="B55" s="164"/>
      <c r="C55" s="165"/>
      <c r="D55" s="173" t="s">
        <v>93</v>
      </c>
      <c r="E55" s="172" t="s">
        <v>94</v>
      </c>
      <c r="F55" s="11" t="s">
        <v>62</v>
      </c>
      <c r="G55" s="42">
        <f t="shared" si="3"/>
        <v>309</v>
      </c>
      <c r="H55" s="43"/>
      <c r="I55" s="43">
        <v>216</v>
      </c>
      <c r="J55" s="43">
        <v>93</v>
      </c>
      <c r="K55" s="44">
        <f t="shared" si="4"/>
        <v>216</v>
      </c>
      <c r="L55" s="45">
        <f t="shared" si="5"/>
        <v>93</v>
      </c>
      <c r="M55" s="141" t="s">
        <v>220</v>
      </c>
      <c r="N55" s="142" t="s">
        <v>221</v>
      </c>
    </row>
    <row r="56" spans="2:14" x14ac:dyDescent="0.25">
      <c r="B56" s="164"/>
      <c r="C56" s="165"/>
      <c r="D56" s="173"/>
      <c r="E56" s="172"/>
      <c r="F56" s="11" t="s">
        <v>42</v>
      </c>
      <c r="G56" s="42">
        <f t="shared" si="3"/>
        <v>309000</v>
      </c>
      <c r="H56" s="43">
        <f>H55*1000</f>
        <v>0</v>
      </c>
      <c r="I56" s="43">
        <f>I55*1000</f>
        <v>216000</v>
      </c>
      <c r="J56" s="43">
        <f>J55*1000</f>
        <v>93000</v>
      </c>
      <c r="K56" s="44">
        <f t="shared" si="4"/>
        <v>216000</v>
      </c>
      <c r="L56" s="45">
        <f t="shared" si="5"/>
        <v>93000</v>
      </c>
      <c r="M56" s="141" t="s">
        <v>222</v>
      </c>
      <c r="N56" s="142" t="s">
        <v>221</v>
      </c>
    </row>
    <row r="57" spans="2:14" ht="13.5" customHeight="1" x14ac:dyDescent="0.25">
      <c r="B57" s="164"/>
      <c r="C57" s="165"/>
      <c r="D57" s="173" t="s">
        <v>95</v>
      </c>
      <c r="E57" s="172" t="s">
        <v>96</v>
      </c>
      <c r="F57" s="11" t="s">
        <v>62</v>
      </c>
      <c r="G57" s="42">
        <f t="shared" si="3"/>
        <v>306</v>
      </c>
      <c r="H57" s="43"/>
      <c r="I57" s="43">
        <v>198</v>
      </c>
      <c r="J57" s="43">
        <v>108</v>
      </c>
      <c r="K57" s="44">
        <f t="shared" si="4"/>
        <v>198</v>
      </c>
      <c r="L57" s="45">
        <f t="shared" si="5"/>
        <v>108</v>
      </c>
      <c r="M57" s="141" t="s">
        <v>220</v>
      </c>
      <c r="N57" s="142" t="s">
        <v>221</v>
      </c>
    </row>
    <row r="58" spans="2:14" x14ac:dyDescent="0.25">
      <c r="B58" s="164"/>
      <c r="C58" s="165"/>
      <c r="D58" s="173"/>
      <c r="E58" s="172"/>
      <c r="F58" s="11" t="s">
        <v>42</v>
      </c>
      <c r="G58" s="42">
        <f t="shared" si="3"/>
        <v>306000</v>
      </c>
      <c r="H58" s="43">
        <f>H57*1000</f>
        <v>0</v>
      </c>
      <c r="I58" s="43">
        <f>I57*1000</f>
        <v>198000</v>
      </c>
      <c r="J58" s="43">
        <f>J57*1000</f>
        <v>108000</v>
      </c>
      <c r="K58" s="44">
        <f t="shared" si="4"/>
        <v>198000</v>
      </c>
      <c r="L58" s="45">
        <f t="shared" si="5"/>
        <v>108000</v>
      </c>
      <c r="M58" s="141" t="s">
        <v>222</v>
      </c>
      <c r="N58" s="142" t="s">
        <v>221</v>
      </c>
    </row>
    <row r="59" spans="2:14" ht="13.5" customHeight="1" x14ac:dyDescent="0.25">
      <c r="B59" s="164"/>
      <c r="C59" s="165"/>
      <c r="D59" s="173" t="s">
        <v>97</v>
      </c>
      <c r="E59" s="172" t="s">
        <v>98</v>
      </c>
      <c r="F59" s="11" t="s">
        <v>62</v>
      </c>
      <c r="G59" s="42">
        <f t="shared" si="3"/>
        <v>14</v>
      </c>
      <c r="H59" s="43"/>
      <c r="I59" s="43">
        <v>4</v>
      </c>
      <c r="J59" s="43">
        <v>10</v>
      </c>
      <c r="K59" s="44">
        <f t="shared" si="4"/>
        <v>4</v>
      </c>
      <c r="L59" s="45">
        <f t="shared" si="5"/>
        <v>10</v>
      </c>
      <c r="M59" s="141" t="s">
        <v>220</v>
      </c>
      <c r="N59" s="142" t="s">
        <v>221</v>
      </c>
    </row>
    <row r="60" spans="2:14" x14ac:dyDescent="0.25">
      <c r="B60" s="164"/>
      <c r="C60" s="165"/>
      <c r="D60" s="173"/>
      <c r="E60" s="172"/>
      <c r="F60" s="11" t="s">
        <v>42</v>
      </c>
      <c r="G60" s="42">
        <f t="shared" si="3"/>
        <v>14000</v>
      </c>
      <c r="H60" s="43">
        <f>H59*1000</f>
        <v>0</v>
      </c>
      <c r="I60" s="43">
        <f>I59*1000</f>
        <v>4000</v>
      </c>
      <c r="J60" s="43">
        <f>J59*1000</f>
        <v>10000</v>
      </c>
      <c r="K60" s="44">
        <f t="shared" si="4"/>
        <v>4000</v>
      </c>
      <c r="L60" s="45">
        <f t="shared" si="5"/>
        <v>10000</v>
      </c>
      <c r="M60" s="141" t="s">
        <v>222</v>
      </c>
      <c r="N60" s="142" t="s">
        <v>221</v>
      </c>
    </row>
    <row r="61" spans="2:14" ht="13.5" customHeight="1" x14ac:dyDescent="0.25">
      <c r="B61" s="164"/>
      <c r="C61" s="165"/>
      <c r="D61" s="165" t="s">
        <v>99</v>
      </c>
      <c r="E61" s="170" t="s">
        <v>100</v>
      </c>
      <c r="F61" s="9" t="s">
        <v>62</v>
      </c>
      <c r="G61" s="42">
        <f t="shared" si="3"/>
        <v>9</v>
      </c>
      <c r="H61" s="43"/>
      <c r="I61" s="43">
        <v>0</v>
      </c>
      <c r="J61" s="43">
        <v>9</v>
      </c>
      <c r="K61" s="44">
        <f t="shared" si="4"/>
        <v>0</v>
      </c>
      <c r="L61" s="45">
        <f t="shared" si="5"/>
        <v>9</v>
      </c>
      <c r="M61" s="141" t="s">
        <v>220</v>
      </c>
      <c r="N61" s="142" t="s">
        <v>221</v>
      </c>
    </row>
    <row r="62" spans="2:14" x14ac:dyDescent="0.25">
      <c r="B62" s="164"/>
      <c r="C62" s="165"/>
      <c r="D62" s="165"/>
      <c r="E62" s="170"/>
      <c r="F62" s="9" t="s">
        <v>42</v>
      </c>
      <c r="G62" s="42">
        <f t="shared" si="3"/>
        <v>9000</v>
      </c>
      <c r="H62" s="43">
        <f>H61*1000</f>
        <v>0</v>
      </c>
      <c r="I62" s="43">
        <f>I61*1000</f>
        <v>0</v>
      </c>
      <c r="J62" s="43">
        <f>J61*1000</f>
        <v>9000</v>
      </c>
      <c r="K62" s="44">
        <f t="shared" si="4"/>
        <v>0</v>
      </c>
      <c r="L62" s="45">
        <f t="shared" si="5"/>
        <v>9000</v>
      </c>
      <c r="M62" s="141" t="s">
        <v>222</v>
      </c>
      <c r="N62" s="142" t="s">
        <v>221</v>
      </c>
    </row>
    <row r="63" spans="2:14" ht="13.5" customHeight="1" x14ac:dyDescent="0.25">
      <c r="B63" s="164"/>
      <c r="C63" s="165"/>
      <c r="D63" s="165" t="s">
        <v>101</v>
      </c>
      <c r="E63" s="170"/>
      <c r="F63" s="9" t="s">
        <v>62</v>
      </c>
      <c r="G63" s="42">
        <f t="shared" si="3"/>
        <v>190.8</v>
      </c>
      <c r="H63" s="43"/>
      <c r="I63" s="43">
        <v>132.1</v>
      </c>
      <c r="J63" s="43">
        <v>58.7</v>
      </c>
      <c r="K63" s="44">
        <f t="shared" si="4"/>
        <v>132.1</v>
      </c>
      <c r="L63" s="45">
        <f t="shared" si="5"/>
        <v>58.7</v>
      </c>
      <c r="M63" s="141" t="s">
        <v>220</v>
      </c>
      <c r="N63" s="142" t="s">
        <v>221</v>
      </c>
    </row>
    <row r="64" spans="2:14" x14ac:dyDescent="0.25">
      <c r="B64" s="164"/>
      <c r="C64" s="165"/>
      <c r="D64" s="165"/>
      <c r="E64" s="170"/>
      <c r="F64" s="9" t="s">
        <v>42</v>
      </c>
      <c r="G64" s="42">
        <f t="shared" si="3"/>
        <v>190800</v>
      </c>
      <c r="H64" s="43">
        <f>H63*1000</f>
        <v>0</v>
      </c>
      <c r="I64" s="43">
        <f>I63*1000</f>
        <v>132100</v>
      </c>
      <c r="J64" s="43">
        <f>J63*1000</f>
        <v>58700</v>
      </c>
      <c r="K64" s="44">
        <f t="shared" si="4"/>
        <v>132100</v>
      </c>
      <c r="L64" s="45">
        <f t="shared" si="5"/>
        <v>58700</v>
      </c>
      <c r="M64" s="141" t="s">
        <v>222</v>
      </c>
      <c r="N64" s="142" t="s">
        <v>221</v>
      </c>
    </row>
    <row r="65" spans="2:14" ht="13.5" customHeight="1" x14ac:dyDescent="0.25">
      <c r="B65" s="164"/>
      <c r="C65" s="165" t="s">
        <v>102</v>
      </c>
      <c r="D65" s="165" t="s">
        <v>103</v>
      </c>
      <c r="E65" s="170"/>
      <c r="F65" s="9" t="s">
        <v>62</v>
      </c>
      <c r="G65" s="42">
        <f t="shared" si="3"/>
        <v>227.5</v>
      </c>
      <c r="H65" s="43"/>
      <c r="I65" s="43">
        <v>221.7</v>
      </c>
      <c r="J65" s="43">
        <v>5.8</v>
      </c>
      <c r="K65" s="44">
        <f t="shared" si="4"/>
        <v>221.7</v>
      </c>
      <c r="L65" s="45">
        <f t="shared" si="5"/>
        <v>5.8</v>
      </c>
      <c r="M65" s="141" t="s">
        <v>220</v>
      </c>
      <c r="N65" s="142" t="s">
        <v>221</v>
      </c>
    </row>
    <row r="66" spans="2:14" x14ac:dyDescent="0.25">
      <c r="B66" s="164"/>
      <c r="C66" s="165"/>
      <c r="D66" s="165"/>
      <c r="E66" s="170"/>
      <c r="F66" s="9" t="s">
        <v>42</v>
      </c>
      <c r="G66" s="42">
        <f t="shared" si="3"/>
        <v>227500</v>
      </c>
      <c r="H66" s="43">
        <f>H65*1000</f>
        <v>0</v>
      </c>
      <c r="I66" s="43">
        <f>I65*1000</f>
        <v>221700</v>
      </c>
      <c r="J66" s="43">
        <f>J65*1000</f>
        <v>5800</v>
      </c>
      <c r="K66" s="44">
        <f t="shared" si="4"/>
        <v>221700</v>
      </c>
      <c r="L66" s="45">
        <f t="shared" si="5"/>
        <v>5800</v>
      </c>
      <c r="M66" s="141" t="s">
        <v>222</v>
      </c>
      <c r="N66" s="142" t="s">
        <v>221</v>
      </c>
    </row>
    <row r="67" spans="2:14" ht="13.5" customHeight="1" x14ac:dyDescent="0.25">
      <c r="B67" s="164"/>
      <c r="C67" s="165"/>
      <c r="D67" s="165" t="s">
        <v>104</v>
      </c>
      <c r="E67" s="170"/>
      <c r="F67" s="9" t="s">
        <v>62</v>
      </c>
      <c r="G67" s="42">
        <f t="shared" ref="G67:G98" si="6">SUM(H67:J67)</f>
        <v>53</v>
      </c>
      <c r="H67" s="43"/>
      <c r="I67" s="43">
        <v>42</v>
      </c>
      <c r="J67" s="43">
        <v>11</v>
      </c>
      <c r="K67" s="44">
        <f t="shared" ref="K67:K98" si="7">H67+I67</f>
        <v>42</v>
      </c>
      <c r="L67" s="45">
        <f t="shared" ref="L67:L98" si="8">J67</f>
        <v>11</v>
      </c>
      <c r="M67" s="141" t="s">
        <v>220</v>
      </c>
      <c r="N67" s="142" t="s">
        <v>221</v>
      </c>
    </row>
    <row r="68" spans="2:14" x14ac:dyDescent="0.25">
      <c r="B68" s="164"/>
      <c r="C68" s="165"/>
      <c r="D68" s="165"/>
      <c r="E68" s="170"/>
      <c r="F68" s="9" t="s">
        <v>42</v>
      </c>
      <c r="G68" s="42">
        <f t="shared" si="6"/>
        <v>53000</v>
      </c>
      <c r="H68" s="43">
        <f>H67*1000</f>
        <v>0</v>
      </c>
      <c r="I68" s="43">
        <f>I67*1000</f>
        <v>42000</v>
      </c>
      <c r="J68" s="43">
        <f>J67*1000</f>
        <v>11000</v>
      </c>
      <c r="K68" s="44">
        <f t="shared" si="7"/>
        <v>42000</v>
      </c>
      <c r="L68" s="45">
        <f t="shared" si="8"/>
        <v>11000</v>
      </c>
      <c r="M68" s="141" t="s">
        <v>222</v>
      </c>
      <c r="N68" s="142" t="s">
        <v>221</v>
      </c>
    </row>
    <row r="69" spans="2:14" ht="13.5" customHeight="1" x14ac:dyDescent="0.25">
      <c r="B69" s="164"/>
      <c r="C69" s="165"/>
      <c r="D69" s="165" t="s">
        <v>105</v>
      </c>
      <c r="E69" s="170"/>
      <c r="F69" s="9" t="s">
        <v>62</v>
      </c>
      <c r="G69" s="42">
        <f t="shared" si="6"/>
        <v>177</v>
      </c>
      <c r="H69" s="43"/>
      <c r="I69" s="43">
        <v>140</v>
      </c>
      <c r="J69" s="43">
        <v>37</v>
      </c>
      <c r="K69" s="44">
        <f t="shared" si="7"/>
        <v>140</v>
      </c>
      <c r="L69" s="45">
        <f t="shared" si="8"/>
        <v>37</v>
      </c>
      <c r="M69" s="141" t="s">
        <v>220</v>
      </c>
      <c r="N69" s="142" t="s">
        <v>221</v>
      </c>
    </row>
    <row r="70" spans="2:14" x14ac:dyDescent="0.25">
      <c r="B70" s="164"/>
      <c r="C70" s="165"/>
      <c r="D70" s="165"/>
      <c r="E70" s="170"/>
      <c r="F70" s="9" t="s">
        <v>42</v>
      </c>
      <c r="G70" s="42">
        <f t="shared" si="6"/>
        <v>177000</v>
      </c>
      <c r="H70" s="43">
        <f>H69*1000</f>
        <v>0</v>
      </c>
      <c r="I70" s="43">
        <f>I69*1000</f>
        <v>140000</v>
      </c>
      <c r="J70" s="43">
        <f>J69*1000</f>
        <v>37000</v>
      </c>
      <c r="K70" s="44">
        <f t="shared" si="7"/>
        <v>140000</v>
      </c>
      <c r="L70" s="45">
        <f t="shared" si="8"/>
        <v>37000</v>
      </c>
      <c r="M70" s="141" t="s">
        <v>222</v>
      </c>
      <c r="N70" s="142" t="s">
        <v>221</v>
      </c>
    </row>
    <row r="71" spans="2:14" ht="13.5" customHeight="1" x14ac:dyDescent="0.25">
      <c r="B71" s="164"/>
      <c r="C71" s="175" t="s">
        <v>106</v>
      </c>
      <c r="D71" s="173" t="s">
        <v>107</v>
      </c>
      <c r="E71" s="12"/>
      <c r="F71" s="9" t="s">
        <v>47</v>
      </c>
      <c r="G71" s="42">
        <f t="shared" si="6"/>
        <v>268.10000000000002</v>
      </c>
      <c r="H71" s="43">
        <f t="shared" ref="H71:H79" si="9">H9</f>
        <v>200.45</v>
      </c>
      <c r="I71" s="43"/>
      <c r="J71" s="43">
        <f t="shared" ref="J71:J79" si="10">J9</f>
        <v>67.650000000000006</v>
      </c>
      <c r="K71" s="44">
        <f t="shared" si="7"/>
        <v>200.45</v>
      </c>
      <c r="L71" s="45">
        <f t="shared" si="8"/>
        <v>67.650000000000006</v>
      </c>
      <c r="M71" s="141" t="s">
        <v>220</v>
      </c>
      <c r="N71" s="142" t="s">
        <v>221</v>
      </c>
    </row>
    <row r="72" spans="2:14" ht="13.5" customHeight="1" x14ac:dyDescent="0.25">
      <c r="B72" s="164"/>
      <c r="C72" s="175"/>
      <c r="D72" s="173"/>
      <c r="E72" s="12"/>
      <c r="F72" s="9" t="s">
        <v>48</v>
      </c>
      <c r="G72" s="42">
        <f t="shared" si="6"/>
        <v>241.29000000000002</v>
      </c>
      <c r="H72" s="43">
        <f t="shared" si="9"/>
        <v>180.4</v>
      </c>
      <c r="I72" s="43"/>
      <c r="J72" s="43">
        <f t="shared" si="10"/>
        <v>60.89</v>
      </c>
      <c r="K72" s="44">
        <f t="shared" si="7"/>
        <v>180.4</v>
      </c>
      <c r="L72" s="45">
        <f t="shared" si="8"/>
        <v>60.89</v>
      </c>
      <c r="M72" s="141" t="s">
        <v>220</v>
      </c>
      <c r="N72" s="142" t="s">
        <v>221</v>
      </c>
    </row>
    <row r="73" spans="2:14" x14ac:dyDescent="0.25">
      <c r="B73" s="164"/>
      <c r="C73" s="175"/>
      <c r="D73" s="173"/>
      <c r="E73" s="12"/>
      <c r="F73" s="9" t="s">
        <v>49</v>
      </c>
      <c r="G73" s="42">
        <f t="shared" si="6"/>
        <v>2726.5769999999998</v>
      </c>
      <c r="H73" s="43">
        <f t="shared" si="9"/>
        <v>2038.5764999999999</v>
      </c>
      <c r="I73" s="43"/>
      <c r="J73" s="43">
        <f t="shared" si="10"/>
        <v>688.00049999999999</v>
      </c>
      <c r="K73" s="44">
        <f t="shared" si="7"/>
        <v>2038.5764999999999</v>
      </c>
      <c r="L73" s="45">
        <f t="shared" si="8"/>
        <v>688.00049999999999</v>
      </c>
      <c r="M73" s="141" t="s">
        <v>223</v>
      </c>
      <c r="N73" s="142" t="s">
        <v>221</v>
      </c>
    </row>
    <row r="74" spans="2:14" ht="13.5" customHeight="1" x14ac:dyDescent="0.25">
      <c r="B74" s="164"/>
      <c r="C74" s="175"/>
      <c r="D74" s="173" t="s">
        <v>108</v>
      </c>
      <c r="E74" s="171" t="s">
        <v>51</v>
      </c>
      <c r="F74" s="9" t="s">
        <v>41</v>
      </c>
      <c r="G74" s="42">
        <f t="shared" si="6"/>
        <v>332.09</v>
      </c>
      <c r="H74" s="43">
        <f t="shared" si="9"/>
        <v>270.89999999999998</v>
      </c>
      <c r="I74" s="43"/>
      <c r="J74" s="43">
        <f t="shared" si="10"/>
        <v>61.19</v>
      </c>
      <c r="K74" s="44">
        <f t="shared" si="7"/>
        <v>270.89999999999998</v>
      </c>
      <c r="L74" s="45">
        <f t="shared" si="8"/>
        <v>61.19</v>
      </c>
      <c r="M74" s="141" t="s">
        <v>220</v>
      </c>
      <c r="N74" s="142" t="s">
        <v>221</v>
      </c>
    </row>
    <row r="75" spans="2:14" x14ac:dyDescent="0.25">
      <c r="B75" s="164"/>
      <c r="C75" s="175"/>
      <c r="D75" s="173"/>
      <c r="E75" s="171"/>
      <c r="F75" s="9" t="s">
        <v>52</v>
      </c>
      <c r="G75" s="42">
        <f t="shared" si="6"/>
        <v>3305.3996992499997</v>
      </c>
      <c r="H75" s="43">
        <f t="shared" si="9"/>
        <v>2696.3557424999999</v>
      </c>
      <c r="I75" s="43"/>
      <c r="J75" s="43">
        <f t="shared" si="10"/>
        <v>609.04395675000001</v>
      </c>
      <c r="K75" s="44">
        <f t="shared" si="7"/>
        <v>2696.3557424999999</v>
      </c>
      <c r="L75" s="45">
        <f t="shared" si="8"/>
        <v>609.04395675000001</v>
      </c>
      <c r="M75" s="141" t="s">
        <v>225</v>
      </c>
      <c r="N75" s="142" t="s">
        <v>221</v>
      </c>
    </row>
    <row r="76" spans="2:14" ht="13.5" customHeight="1" x14ac:dyDescent="0.25">
      <c r="B76" s="164"/>
      <c r="C76" s="175"/>
      <c r="D76" s="173"/>
      <c r="E76" s="171" t="s">
        <v>53</v>
      </c>
      <c r="F76" s="9" t="s">
        <v>41</v>
      </c>
      <c r="G76" s="42">
        <f t="shared" si="6"/>
        <v>348.48</v>
      </c>
      <c r="H76" s="43">
        <f t="shared" si="9"/>
        <v>281.7</v>
      </c>
      <c r="I76" s="43"/>
      <c r="J76" s="43">
        <f t="shared" si="10"/>
        <v>66.78</v>
      </c>
      <c r="K76" s="44">
        <f t="shared" si="7"/>
        <v>281.7</v>
      </c>
      <c r="L76" s="45">
        <f t="shared" si="8"/>
        <v>66.78</v>
      </c>
      <c r="M76" s="141" t="s">
        <v>220</v>
      </c>
      <c r="N76" s="142" t="s">
        <v>221</v>
      </c>
    </row>
    <row r="77" spans="2:14" x14ac:dyDescent="0.25">
      <c r="B77" s="164"/>
      <c r="C77" s="175"/>
      <c r="D77" s="173"/>
      <c r="E77" s="171"/>
      <c r="F77" s="9" t="s">
        <v>52</v>
      </c>
      <c r="G77" s="42">
        <f t="shared" si="6"/>
        <v>3357.0489744000001</v>
      </c>
      <c r="H77" s="43">
        <f t="shared" si="9"/>
        <v>2713.7301885000002</v>
      </c>
      <c r="I77" s="43"/>
      <c r="J77" s="43">
        <f t="shared" si="10"/>
        <v>643.31878589999997</v>
      </c>
      <c r="K77" s="44">
        <f t="shared" si="7"/>
        <v>2713.7301885000002</v>
      </c>
      <c r="L77" s="45">
        <f t="shared" si="8"/>
        <v>643.31878589999997</v>
      </c>
      <c r="M77" s="141" t="s">
        <v>225</v>
      </c>
      <c r="N77" s="142" t="s">
        <v>221</v>
      </c>
    </row>
    <row r="78" spans="2:14" ht="13.5" customHeight="1" x14ac:dyDescent="0.25">
      <c r="B78" s="164"/>
      <c r="C78" s="175"/>
      <c r="D78" s="173" t="s">
        <v>109</v>
      </c>
      <c r="E78" s="176"/>
      <c r="F78" s="9" t="s">
        <v>41</v>
      </c>
      <c r="G78" s="42">
        <f t="shared" si="6"/>
        <v>380.7</v>
      </c>
      <c r="H78" s="43">
        <f t="shared" si="9"/>
        <v>334</v>
      </c>
      <c r="I78" s="43"/>
      <c r="J78" s="43">
        <f t="shared" si="10"/>
        <v>46.7</v>
      </c>
      <c r="K78" s="44">
        <f t="shared" si="7"/>
        <v>334</v>
      </c>
      <c r="L78" s="45">
        <f t="shared" si="8"/>
        <v>46.7</v>
      </c>
      <c r="M78" s="141" t="s">
        <v>220</v>
      </c>
      <c r="N78" s="142" t="s">
        <v>221</v>
      </c>
    </row>
    <row r="79" spans="2:14" x14ac:dyDescent="0.25">
      <c r="B79" s="164"/>
      <c r="C79" s="175"/>
      <c r="D79" s="173"/>
      <c r="E79" s="176"/>
      <c r="F79" s="9" t="s">
        <v>55</v>
      </c>
      <c r="G79" s="42">
        <f t="shared" si="6"/>
        <v>3059.8037291507881</v>
      </c>
      <c r="H79" s="43">
        <f t="shared" si="9"/>
        <v>2684.4613751940201</v>
      </c>
      <c r="I79" s="43"/>
      <c r="J79" s="43">
        <f t="shared" si="10"/>
        <v>375.34235395676802</v>
      </c>
      <c r="K79" s="44">
        <f t="shared" si="7"/>
        <v>2684.4613751940201</v>
      </c>
      <c r="L79" s="45">
        <f t="shared" si="8"/>
        <v>375.34235395676802</v>
      </c>
      <c r="M79" s="141" t="s">
        <v>226</v>
      </c>
      <c r="N79" s="142" t="s">
        <v>221</v>
      </c>
    </row>
    <row r="80" spans="2:14" ht="13.5" customHeight="1" x14ac:dyDescent="0.25">
      <c r="B80" s="164"/>
      <c r="C80" s="165" t="s">
        <v>110</v>
      </c>
      <c r="D80" s="165" t="s">
        <v>111</v>
      </c>
      <c r="E80" s="176"/>
      <c r="F80" s="9" t="s">
        <v>52</v>
      </c>
      <c r="G80" s="42">
        <f t="shared" si="6"/>
        <v>3134.5130132719769</v>
      </c>
      <c r="H80" s="43">
        <v>2492.76323149582</v>
      </c>
      <c r="I80" s="43"/>
      <c r="J80" s="43">
        <v>641.74978177615696</v>
      </c>
      <c r="K80" s="44">
        <f t="shared" si="7"/>
        <v>2492.76323149582</v>
      </c>
      <c r="L80" s="45">
        <f t="shared" si="8"/>
        <v>641.74978177615696</v>
      </c>
      <c r="M80" s="141" t="s">
        <v>225</v>
      </c>
      <c r="N80" s="142" t="s">
        <v>221</v>
      </c>
    </row>
    <row r="81" spans="2:14" x14ac:dyDescent="0.25">
      <c r="B81" s="164"/>
      <c r="C81" s="165"/>
      <c r="D81" s="165"/>
      <c r="E81" s="176"/>
      <c r="F81" s="9" t="s">
        <v>55</v>
      </c>
      <c r="G81" s="42">
        <f t="shared" si="6"/>
        <v>3744.9378892138302</v>
      </c>
      <c r="H81" s="43">
        <v>2978.2117461120902</v>
      </c>
      <c r="I81" s="43"/>
      <c r="J81" s="43">
        <v>766.72614310174004</v>
      </c>
      <c r="K81" s="44">
        <f t="shared" si="7"/>
        <v>2978.2117461120902</v>
      </c>
      <c r="L81" s="45">
        <f t="shared" si="8"/>
        <v>766.72614310174004</v>
      </c>
      <c r="M81" s="141" t="s">
        <v>226</v>
      </c>
      <c r="N81" s="142" t="s">
        <v>221</v>
      </c>
    </row>
    <row r="82" spans="2:14" ht="13.5" customHeight="1" x14ac:dyDescent="0.25">
      <c r="B82" s="164"/>
      <c r="C82" s="165"/>
      <c r="D82" s="165" t="s">
        <v>112</v>
      </c>
      <c r="E82" s="176"/>
      <c r="F82" s="9" t="s">
        <v>52</v>
      </c>
      <c r="G82" s="42">
        <f t="shared" si="6"/>
        <v>2883.5723980612261</v>
      </c>
      <c r="H82" s="43">
        <v>2282.3707736338201</v>
      </c>
      <c r="I82" s="43"/>
      <c r="J82" s="43">
        <v>601.20162442740605</v>
      </c>
      <c r="K82" s="44">
        <f t="shared" si="7"/>
        <v>2282.3707736338201</v>
      </c>
      <c r="L82" s="45">
        <f t="shared" si="8"/>
        <v>601.20162442740605</v>
      </c>
      <c r="M82" s="141" t="s">
        <v>225</v>
      </c>
      <c r="N82" s="142" t="s">
        <v>221</v>
      </c>
    </row>
    <row r="83" spans="2:14" x14ac:dyDescent="0.25">
      <c r="B83" s="164"/>
      <c r="C83" s="165"/>
      <c r="D83" s="165"/>
      <c r="E83" s="176"/>
      <c r="F83" s="9" t="s">
        <v>55</v>
      </c>
      <c r="G83" s="42">
        <f t="shared" si="6"/>
        <v>3875.7693522328323</v>
      </c>
      <c r="H83" s="43">
        <v>3067.7026527336302</v>
      </c>
      <c r="I83" s="43"/>
      <c r="J83" s="43">
        <v>808.06669949920195</v>
      </c>
      <c r="K83" s="44">
        <f t="shared" si="7"/>
        <v>3067.7026527336302</v>
      </c>
      <c r="L83" s="45">
        <f t="shared" si="8"/>
        <v>808.06669949920195</v>
      </c>
      <c r="M83" s="141" t="s">
        <v>226</v>
      </c>
      <c r="N83" s="142" t="s">
        <v>221</v>
      </c>
    </row>
    <row r="84" spans="2:14" ht="13.5" customHeight="1" x14ac:dyDescent="0.25">
      <c r="B84" s="164"/>
      <c r="C84" s="165"/>
      <c r="D84" s="165" t="s">
        <v>113</v>
      </c>
      <c r="E84" s="176"/>
      <c r="F84" s="9" t="s">
        <v>41</v>
      </c>
      <c r="G84" s="42">
        <f t="shared" si="6"/>
        <v>268.10000000000002</v>
      </c>
      <c r="H84" s="43">
        <f>H9</f>
        <v>200.45</v>
      </c>
      <c r="I84" s="43"/>
      <c r="J84" s="43">
        <f>J9</f>
        <v>67.650000000000006</v>
      </c>
      <c r="K84" s="44">
        <f t="shared" si="7"/>
        <v>200.45</v>
      </c>
      <c r="L84" s="45">
        <f t="shared" si="8"/>
        <v>67.650000000000006</v>
      </c>
      <c r="M84" s="141" t="s">
        <v>220</v>
      </c>
      <c r="N84" s="142" t="s">
        <v>221</v>
      </c>
    </row>
    <row r="85" spans="2:14" x14ac:dyDescent="0.25">
      <c r="B85" s="164"/>
      <c r="C85" s="165"/>
      <c r="D85" s="165"/>
      <c r="E85" s="176"/>
      <c r="F85" s="9" t="s">
        <v>228</v>
      </c>
      <c r="G85" s="42">
        <f t="shared" si="6"/>
        <v>2726.5769999999998</v>
      </c>
      <c r="H85" s="43">
        <f>H11</f>
        <v>2038.5764999999999</v>
      </c>
      <c r="I85" s="43"/>
      <c r="J85" s="43">
        <f>J11</f>
        <v>688.00049999999999</v>
      </c>
      <c r="K85" s="44">
        <f t="shared" si="7"/>
        <v>2038.5764999999999</v>
      </c>
      <c r="L85" s="45">
        <f t="shared" si="8"/>
        <v>688.00049999999999</v>
      </c>
      <c r="M85" s="141" t="s">
        <v>223</v>
      </c>
      <c r="N85" s="142" t="s">
        <v>221</v>
      </c>
    </row>
    <row r="86" spans="2:14" ht="15" customHeight="1" x14ac:dyDescent="0.25">
      <c r="B86" s="180" t="s">
        <v>114</v>
      </c>
      <c r="C86" s="178" t="s">
        <v>115</v>
      </c>
      <c r="D86" s="19" t="s">
        <v>116</v>
      </c>
      <c r="E86" s="15"/>
      <c r="F86" s="16" t="s">
        <v>229</v>
      </c>
      <c r="G86" s="42">
        <f t="shared" si="6"/>
        <v>217.6</v>
      </c>
      <c r="H86" s="43"/>
      <c r="I86" s="43"/>
      <c r="J86" s="43">
        <v>217.6</v>
      </c>
      <c r="K86" s="44">
        <f t="shared" si="7"/>
        <v>0</v>
      </c>
      <c r="L86" s="45">
        <f t="shared" si="8"/>
        <v>217.6</v>
      </c>
      <c r="M86" s="141" t="s">
        <v>230</v>
      </c>
      <c r="N86" s="142" t="s">
        <v>221</v>
      </c>
    </row>
    <row r="87" spans="2:14" ht="15" customHeight="1" x14ac:dyDescent="0.25">
      <c r="B87" s="180"/>
      <c r="C87" s="178"/>
      <c r="D87" s="14" t="s">
        <v>118</v>
      </c>
      <c r="E87" s="15"/>
      <c r="F87" s="16" t="s">
        <v>229</v>
      </c>
      <c r="G87" s="42">
        <f t="shared" si="6"/>
        <v>93.8</v>
      </c>
      <c r="H87" s="43"/>
      <c r="I87" s="43"/>
      <c r="J87" s="43">
        <v>93.8</v>
      </c>
      <c r="K87" s="44">
        <f t="shared" si="7"/>
        <v>0</v>
      </c>
      <c r="L87" s="45">
        <f t="shared" si="8"/>
        <v>93.8</v>
      </c>
      <c r="M87" s="141" t="s">
        <v>230</v>
      </c>
      <c r="N87" s="142" t="s">
        <v>221</v>
      </c>
    </row>
    <row r="88" spans="2:14" x14ac:dyDescent="0.25">
      <c r="B88" s="180"/>
      <c r="C88" s="178"/>
      <c r="D88" s="14" t="s">
        <v>119</v>
      </c>
      <c r="E88" s="17"/>
      <c r="F88" s="16" t="s">
        <v>229</v>
      </c>
      <c r="G88" s="42">
        <f t="shared" si="6"/>
        <v>19.2</v>
      </c>
      <c r="H88" s="43"/>
      <c r="I88" s="43"/>
      <c r="J88" s="43">
        <f>IF('Eingabe Stammdaten'!$C$2='Eingabe Stammdaten'!$A$38,$J$292,$J$293)</f>
        <v>19.2</v>
      </c>
      <c r="K88" s="44">
        <f t="shared" si="7"/>
        <v>0</v>
      </c>
      <c r="L88" s="45">
        <f t="shared" si="8"/>
        <v>19.2</v>
      </c>
      <c r="M88" s="141" t="s">
        <v>230</v>
      </c>
      <c r="N88" s="142" t="s">
        <v>221</v>
      </c>
    </row>
    <row r="89" spans="2:14" x14ac:dyDescent="0.25">
      <c r="B89" s="180"/>
      <c r="C89" s="178"/>
      <c r="D89" s="14" t="s">
        <v>121</v>
      </c>
      <c r="E89" s="17"/>
      <c r="F89" s="16" t="s">
        <v>229</v>
      </c>
      <c r="G89" s="42">
        <f t="shared" si="6"/>
        <v>51</v>
      </c>
      <c r="H89" s="43"/>
      <c r="I89" s="43"/>
      <c r="J89" s="43">
        <f>IF('Eingabe Stammdaten'!$C$2='Eingabe Stammdaten'!$A$38,$J$294,$J$295)</f>
        <v>51</v>
      </c>
      <c r="K89" s="44">
        <f t="shared" si="7"/>
        <v>0</v>
      </c>
      <c r="L89" s="45">
        <f t="shared" si="8"/>
        <v>51</v>
      </c>
      <c r="M89" s="141" t="s">
        <v>230</v>
      </c>
      <c r="N89" s="142" t="s">
        <v>221</v>
      </c>
    </row>
    <row r="90" spans="2:14" ht="15" customHeight="1" x14ac:dyDescent="0.25">
      <c r="B90" s="180"/>
      <c r="C90" s="178"/>
      <c r="D90" s="178" t="s">
        <v>122</v>
      </c>
      <c r="E90" s="18" t="s">
        <v>123</v>
      </c>
      <c r="F90" s="16" t="s">
        <v>229</v>
      </c>
      <c r="G90" s="42">
        <f t="shared" si="6"/>
        <v>1997.9</v>
      </c>
      <c r="H90" s="43"/>
      <c r="I90" s="43"/>
      <c r="J90" s="43">
        <f>IF('Eingabe Stammdaten'!$C$2='Eingabe Stammdaten'!$A$38,$J$288,$J$290)</f>
        <v>1997.9</v>
      </c>
      <c r="K90" s="44">
        <f t="shared" si="7"/>
        <v>0</v>
      </c>
      <c r="L90" s="45">
        <f t="shared" si="8"/>
        <v>1997.9</v>
      </c>
      <c r="M90" s="141" t="s">
        <v>230</v>
      </c>
      <c r="N90" s="142" t="s">
        <v>221</v>
      </c>
    </row>
    <row r="91" spans="2:14" x14ac:dyDescent="0.25">
      <c r="B91" s="180"/>
      <c r="C91" s="178"/>
      <c r="D91" s="178"/>
      <c r="E91" s="18" t="s">
        <v>124</v>
      </c>
      <c r="F91" s="16" t="s">
        <v>229</v>
      </c>
      <c r="G91" s="42">
        <f t="shared" si="6"/>
        <v>607.29999999999995</v>
      </c>
      <c r="H91" s="43"/>
      <c r="I91" s="43"/>
      <c r="J91" s="43">
        <f>IF('Eingabe Stammdaten'!$C$2='Eingabe Stammdaten'!$A$38,$J$289,$J$291)</f>
        <v>607.29999999999995</v>
      </c>
      <c r="K91" s="44">
        <f t="shared" si="7"/>
        <v>0</v>
      </c>
      <c r="L91" s="45">
        <f t="shared" si="8"/>
        <v>607.29999999999995</v>
      </c>
      <c r="M91" s="141" t="s">
        <v>230</v>
      </c>
      <c r="N91" s="142" t="s">
        <v>221</v>
      </c>
    </row>
    <row r="92" spans="2:14" ht="15" customHeight="1" x14ac:dyDescent="0.25">
      <c r="B92" s="180"/>
      <c r="C92" s="178" t="s">
        <v>125</v>
      </c>
      <c r="D92" s="19" t="s">
        <v>116</v>
      </c>
      <c r="E92" s="15"/>
      <c r="F92" s="16" t="s">
        <v>229</v>
      </c>
      <c r="G92" s="42">
        <f t="shared" si="6"/>
        <v>217.6</v>
      </c>
      <c r="H92" s="43"/>
      <c r="I92" s="43"/>
      <c r="J92" s="43">
        <f>J86</f>
        <v>217.6</v>
      </c>
      <c r="K92" s="44">
        <f t="shared" si="7"/>
        <v>0</v>
      </c>
      <c r="L92" s="45">
        <f t="shared" si="8"/>
        <v>217.6</v>
      </c>
      <c r="M92" s="141" t="s">
        <v>230</v>
      </c>
      <c r="N92" s="142" t="s">
        <v>221</v>
      </c>
    </row>
    <row r="93" spans="2:14" ht="15" customHeight="1" x14ac:dyDescent="0.25">
      <c r="B93" s="180"/>
      <c r="C93" s="178"/>
      <c r="D93" s="14" t="s">
        <v>118</v>
      </c>
      <c r="E93" s="15"/>
      <c r="F93" s="16" t="s">
        <v>229</v>
      </c>
      <c r="G93" s="42">
        <f t="shared" si="6"/>
        <v>93.8</v>
      </c>
      <c r="H93" s="43"/>
      <c r="I93" s="43"/>
      <c r="J93" s="43">
        <f>J87</f>
        <v>93.8</v>
      </c>
      <c r="K93" s="44">
        <f t="shared" si="7"/>
        <v>0</v>
      </c>
      <c r="L93" s="45">
        <f t="shared" si="8"/>
        <v>93.8</v>
      </c>
      <c r="M93" s="141" t="s">
        <v>230</v>
      </c>
      <c r="N93" s="142" t="s">
        <v>221</v>
      </c>
    </row>
    <row r="94" spans="2:14" x14ac:dyDescent="0.25">
      <c r="B94" s="180"/>
      <c r="C94" s="178"/>
      <c r="D94" s="14" t="s">
        <v>126</v>
      </c>
      <c r="E94" s="15"/>
      <c r="F94" s="16" t="s">
        <v>229</v>
      </c>
      <c r="G94" s="42">
        <f t="shared" si="6"/>
        <v>145</v>
      </c>
      <c r="H94" s="43"/>
      <c r="I94" s="43"/>
      <c r="J94" s="43">
        <v>145</v>
      </c>
      <c r="K94" s="44">
        <f t="shared" si="7"/>
        <v>0</v>
      </c>
      <c r="L94" s="45">
        <f t="shared" si="8"/>
        <v>145</v>
      </c>
      <c r="M94" s="141" t="s">
        <v>230</v>
      </c>
      <c r="N94" s="142" t="s">
        <v>221</v>
      </c>
    </row>
    <row r="95" spans="2:14" ht="15" customHeight="1" x14ac:dyDescent="0.25">
      <c r="B95" s="180"/>
      <c r="C95" s="178"/>
      <c r="D95" s="178" t="s">
        <v>127</v>
      </c>
      <c r="E95" s="18" t="s">
        <v>128</v>
      </c>
      <c r="F95" s="16" t="s">
        <v>229</v>
      </c>
      <c r="G95" s="42">
        <f t="shared" si="6"/>
        <v>19.2</v>
      </c>
      <c r="H95" s="43"/>
      <c r="I95" s="43"/>
      <c r="J95" s="43">
        <f>J88</f>
        <v>19.2</v>
      </c>
      <c r="K95" s="44">
        <f t="shared" si="7"/>
        <v>0</v>
      </c>
      <c r="L95" s="45">
        <f t="shared" si="8"/>
        <v>19.2</v>
      </c>
      <c r="M95" s="141" t="s">
        <v>230</v>
      </c>
      <c r="N95" s="142" t="s">
        <v>221</v>
      </c>
    </row>
    <row r="96" spans="2:14" x14ac:dyDescent="0.25">
      <c r="B96" s="180"/>
      <c r="C96" s="178"/>
      <c r="D96" s="178"/>
      <c r="E96" s="18" t="s">
        <v>129</v>
      </c>
      <c r="F96" s="16" t="s">
        <v>229</v>
      </c>
      <c r="G96" s="42">
        <f t="shared" si="6"/>
        <v>59.5</v>
      </c>
      <c r="H96" s="43"/>
      <c r="I96" s="43"/>
      <c r="J96" s="43">
        <v>59.5</v>
      </c>
      <c r="K96" s="44">
        <f t="shared" si="7"/>
        <v>0</v>
      </c>
      <c r="L96" s="45">
        <f t="shared" si="8"/>
        <v>59.5</v>
      </c>
      <c r="M96" s="141" t="s">
        <v>230</v>
      </c>
      <c r="N96" s="142" t="s">
        <v>221</v>
      </c>
    </row>
    <row r="97" spans="2:14" x14ac:dyDescent="0.25">
      <c r="B97" s="180"/>
      <c r="C97" s="178"/>
      <c r="D97" s="178"/>
      <c r="E97" s="17" t="s">
        <v>130</v>
      </c>
      <c r="F97" s="16" t="s">
        <v>229</v>
      </c>
      <c r="G97" s="42">
        <f t="shared" si="6"/>
        <v>4.5</v>
      </c>
      <c r="H97" s="43"/>
      <c r="I97" s="43"/>
      <c r="J97" s="43">
        <v>4.5</v>
      </c>
      <c r="K97" s="44">
        <f t="shared" si="7"/>
        <v>0</v>
      </c>
      <c r="L97" s="45">
        <f t="shared" si="8"/>
        <v>4.5</v>
      </c>
      <c r="M97" s="141" t="s">
        <v>230</v>
      </c>
      <c r="N97" s="142" t="s">
        <v>221</v>
      </c>
    </row>
    <row r="98" spans="2:14" x14ac:dyDescent="0.25">
      <c r="B98" s="180"/>
      <c r="C98" s="178"/>
      <c r="D98" s="178"/>
      <c r="E98" s="18" t="s">
        <v>131</v>
      </c>
      <c r="F98" s="16" t="s">
        <v>229</v>
      </c>
      <c r="G98" s="42">
        <f t="shared" si="6"/>
        <v>4.7</v>
      </c>
      <c r="H98" s="43"/>
      <c r="I98" s="43"/>
      <c r="J98" s="43">
        <v>4.7</v>
      </c>
      <c r="K98" s="44">
        <f t="shared" si="7"/>
        <v>0</v>
      </c>
      <c r="L98" s="45">
        <f t="shared" si="8"/>
        <v>4.7</v>
      </c>
      <c r="M98" s="141" t="s">
        <v>230</v>
      </c>
      <c r="N98" s="142" t="s">
        <v>221</v>
      </c>
    </row>
    <row r="99" spans="2:14" x14ac:dyDescent="0.25">
      <c r="B99" s="180"/>
      <c r="C99" s="178"/>
      <c r="D99" s="178"/>
      <c r="E99" s="18" t="s">
        <v>132</v>
      </c>
      <c r="F99" s="16" t="s">
        <v>229</v>
      </c>
      <c r="G99" s="42">
        <f t="shared" ref="G99:G130" si="11">SUM(H99:J99)</f>
        <v>22.9</v>
      </c>
      <c r="H99" s="43"/>
      <c r="I99" s="43"/>
      <c r="J99" s="43">
        <f>J96/3+J97/3+J98/3</f>
        <v>22.9</v>
      </c>
      <c r="K99" s="44">
        <f t="shared" ref="K99:K130" si="12">H99+I99</f>
        <v>0</v>
      </c>
      <c r="L99" s="45">
        <f t="shared" ref="L99:L130" si="13">J99</f>
        <v>22.9</v>
      </c>
      <c r="M99" s="141" t="s">
        <v>230</v>
      </c>
      <c r="N99" s="142" t="s">
        <v>221</v>
      </c>
    </row>
    <row r="100" spans="2:14" x14ac:dyDescent="0.25">
      <c r="B100" s="180"/>
      <c r="C100" s="178"/>
      <c r="D100" s="178"/>
      <c r="E100" s="18" t="s">
        <v>133</v>
      </c>
      <c r="F100" s="16" t="s">
        <v>229</v>
      </c>
      <c r="G100" s="42">
        <f t="shared" si="11"/>
        <v>32.1</v>
      </c>
      <c r="H100" s="43"/>
      <c r="I100" s="43"/>
      <c r="J100" s="43">
        <f>J96/2+J98/2</f>
        <v>32.1</v>
      </c>
      <c r="K100" s="44">
        <f t="shared" si="12"/>
        <v>0</v>
      </c>
      <c r="L100" s="45">
        <f t="shared" si="13"/>
        <v>32.1</v>
      </c>
      <c r="M100" s="141" t="s">
        <v>230</v>
      </c>
      <c r="N100" s="142" t="s">
        <v>221</v>
      </c>
    </row>
    <row r="101" spans="2:14" ht="15" customHeight="1" x14ac:dyDescent="0.25">
      <c r="B101" s="180"/>
      <c r="C101" s="178" t="s">
        <v>134</v>
      </c>
      <c r="D101" s="19" t="s">
        <v>116</v>
      </c>
      <c r="E101" s="15"/>
      <c r="F101" s="16" t="s">
        <v>229</v>
      </c>
      <c r="G101" s="42">
        <f t="shared" si="11"/>
        <v>217.6</v>
      </c>
      <c r="H101" s="43"/>
      <c r="I101" s="43"/>
      <c r="J101" s="43">
        <f t="shared" ref="J101:J109" si="14">J92</f>
        <v>217.6</v>
      </c>
      <c r="K101" s="44">
        <f t="shared" si="12"/>
        <v>0</v>
      </c>
      <c r="L101" s="45">
        <f t="shared" si="13"/>
        <v>217.6</v>
      </c>
      <c r="M101" s="141" t="s">
        <v>230</v>
      </c>
      <c r="N101" s="142" t="s">
        <v>221</v>
      </c>
    </row>
    <row r="102" spans="2:14" ht="15" customHeight="1" x14ac:dyDescent="0.25">
      <c r="B102" s="180"/>
      <c r="C102" s="178"/>
      <c r="D102" s="14" t="s">
        <v>118</v>
      </c>
      <c r="E102" s="15"/>
      <c r="F102" s="16" t="s">
        <v>229</v>
      </c>
      <c r="G102" s="42">
        <f t="shared" si="11"/>
        <v>93.8</v>
      </c>
      <c r="H102" s="43"/>
      <c r="I102" s="43"/>
      <c r="J102" s="43">
        <f t="shared" si="14"/>
        <v>93.8</v>
      </c>
      <c r="K102" s="44">
        <f t="shared" si="12"/>
        <v>0</v>
      </c>
      <c r="L102" s="45">
        <f t="shared" si="13"/>
        <v>93.8</v>
      </c>
      <c r="M102" s="141" t="s">
        <v>230</v>
      </c>
      <c r="N102" s="142" t="s">
        <v>221</v>
      </c>
    </row>
    <row r="103" spans="2:14" x14ac:dyDescent="0.25">
      <c r="B103" s="180"/>
      <c r="C103" s="178"/>
      <c r="D103" s="14" t="s">
        <v>126</v>
      </c>
      <c r="E103" s="15"/>
      <c r="F103" s="16" t="s">
        <v>229</v>
      </c>
      <c r="G103" s="42">
        <f t="shared" si="11"/>
        <v>145</v>
      </c>
      <c r="H103" s="43"/>
      <c r="I103" s="43"/>
      <c r="J103" s="43">
        <f t="shared" si="14"/>
        <v>145</v>
      </c>
      <c r="K103" s="44">
        <f t="shared" si="12"/>
        <v>0</v>
      </c>
      <c r="L103" s="45">
        <f t="shared" si="13"/>
        <v>145</v>
      </c>
      <c r="M103" s="141" t="s">
        <v>230</v>
      </c>
      <c r="N103" s="142" t="s">
        <v>221</v>
      </c>
    </row>
    <row r="104" spans="2:14" ht="15" customHeight="1" x14ac:dyDescent="0.25">
      <c r="B104" s="180"/>
      <c r="C104" s="178"/>
      <c r="D104" s="178" t="s">
        <v>127</v>
      </c>
      <c r="E104" s="18" t="s">
        <v>128</v>
      </c>
      <c r="F104" s="16" t="s">
        <v>229</v>
      </c>
      <c r="G104" s="42">
        <f t="shared" si="11"/>
        <v>19.2</v>
      </c>
      <c r="H104" s="43"/>
      <c r="I104" s="43"/>
      <c r="J104" s="43">
        <f t="shared" si="14"/>
        <v>19.2</v>
      </c>
      <c r="K104" s="44">
        <f t="shared" si="12"/>
        <v>0</v>
      </c>
      <c r="L104" s="45">
        <f t="shared" si="13"/>
        <v>19.2</v>
      </c>
      <c r="M104" s="141" t="s">
        <v>230</v>
      </c>
      <c r="N104" s="142" t="s">
        <v>221</v>
      </c>
    </row>
    <row r="105" spans="2:14" x14ac:dyDescent="0.25">
      <c r="B105" s="180"/>
      <c r="C105" s="178"/>
      <c r="D105" s="178"/>
      <c r="E105" s="18" t="s">
        <v>129</v>
      </c>
      <c r="F105" s="16" t="s">
        <v>229</v>
      </c>
      <c r="G105" s="42">
        <f t="shared" si="11"/>
        <v>59.5</v>
      </c>
      <c r="H105" s="43"/>
      <c r="I105" s="43"/>
      <c r="J105" s="43">
        <f t="shared" si="14"/>
        <v>59.5</v>
      </c>
      <c r="K105" s="44">
        <f t="shared" si="12"/>
        <v>0</v>
      </c>
      <c r="L105" s="45">
        <f t="shared" si="13"/>
        <v>59.5</v>
      </c>
      <c r="M105" s="141" t="s">
        <v>230</v>
      </c>
      <c r="N105" s="142" t="s">
        <v>221</v>
      </c>
    </row>
    <row r="106" spans="2:14" x14ac:dyDescent="0.25">
      <c r="B106" s="180"/>
      <c r="C106" s="178"/>
      <c r="D106" s="178"/>
      <c r="E106" s="17" t="s">
        <v>130</v>
      </c>
      <c r="F106" s="16" t="s">
        <v>229</v>
      </c>
      <c r="G106" s="42">
        <f t="shared" si="11"/>
        <v>4.5</v>
      </c>
      <c r="H106" s="43"/>
      <c r="I106" s="43"/>
      <c r="J106" s="43">
        <f t="shared" si="14"/>
        <v>4.5</v>
      </c>
      <c r="K106" s="44">
        <f t="shared" si="12"/>
        <v>0</v>
      </c>
      <c r="L106" s="45">
        <f t="shared" si="13"/>
        <v>4.5</v>
      </c>
      <c r="M106" s="141" t="s">
        <v>230</v>
      </c>
      <c r="N106" s="142" t="s">
        <v>221</v>
      </c>
    </row>
    <row r="107" spans="2:14" x14ac:dyDescent="0.25">
      <c r="B107" s="180"/>
      <c r="C107" s="178"/>
      <c r="D107" s="178"/>
      <c r="E107" s="18" t="s">
        <v>131</v>
      </c>
      <c r="F107" s="16" t="s">
        <v>229</v>
      </c>
      <c r="G107" s="42">
        <f t="shared" si="11"/>
        <v>4.7</v>
      </c>
      <c r="H107" s="43"/>
      <c r="I107" s="43"/>
      <c r="J107" s="43">
        <f t="shared" si="14"/>
        <v>4.7</v>
      </c>
      <c r="K107" s="44">
        <f t="shared" si="12"/>
        <v>0</v>
      </c>
      <c r="L107" s="45">
        <f t="shared" si="13"/>
        <v>4.7</v>
      </c>
      <c r="M107" s="141" t="s">
        <v>230</v>
      </c>
      <c r="N107" s="142" t="s">
        <v>221</v>
      </c>
    </row>
    <row r="108" spans="2:14" x14ac:dyDescent="0.25">
      <c r="B108" s="180"/>
      <c r="C108" s="178"/>
      <c r="D108" s="178"/>
      <c r="E108" s="18" t="s">
        <v>132</v>
      </c>
      <c r="F108" s="16" t="s">
        <v>229</v>
      </c>
      <c r="G108" s="42">
        <f t="shared" si="11"/>
        <v>22.9</v>
      </c>
      <c r="H108" s="43"/>
      <c r="I108" s="43"/>
      <c r="J108" s="43">
        <f t="shared" si="14"/>
        <v>22.9</v>
      </c>
      <c r="K108" s="44">
        <f t="shared" si="12"/>
        <v>0</v>
      </c>
      <c r="L108" s="45">
        <f t="shared" si="13"/>
        <v>22.9</v>
      </c>
      <c r="M108" s="141" t="s">
        <v>230</v>
      </c>
      <c r="N108" s="142" t="s">
        <v>221</v>
      </c>
    </row>
    <row r="109" spans="2:14" x14ac:dyDescent="0.25">
      <c r="B109" s="180"/>
      <c r="C109" s="178"/>
      <c r="D109" s="178"/>
      <c r="E109" s="18" t="s">
        <v>133</v>
      </c>
      <c r="F109" s="16" t="s">
        <v>229</v>
      </c>
      <c r="G109" s="42">
        <f t="shared" si="11"/>
        <v>32.1</v>
      </c>
      <c r="H109" s="43"/>
      <c r="I109" s="43"/>
      <c r="J109" s="43">
        <f t="shared" si="14"/>
        <v>32.1</v>
      </c>
      <c r="K109" s="44">
        <f t="shared" si="12"/>
        <v>0</v>
      </c>
      <c r="L109" s="45">
        <f t="shared" si="13"/>
        <v>32.1</v>
      </c>
      <c r="M109" s="141" t="s">
        <v>230</v>
      </c>
      <c r="N109" s="142" t="s">
        <v>221</v>
      </c>
    </row>
    <row r="110" spans="2:14" ht="15" customHeight="1" x14ac:dyDescent="0.25">
      <c r="B110" s="180"/>
      <c r="C110" s="177" t="s">
        <v>231</v>
      </c>
      <c r="D110" s="19" t="s">
        <v>116</v>
      </c>
      <c r="E110" s="18"/>
      <c r="F110" s="16" t="s">
        <v>229</v>
      </c>
      <c r="G110" s="42">
        <f t="shared" si="11"/>
        <v>217.6</v>
      </c>
      <c r="H110" s="43"/>
      <c r="I110" s="43"/>
      <c r="J110" s="43">
        <f t="shared" ref="J110:J115" si="15">J86</f>
        <v>217.6</v>
      </c>
      <c r="K110" s="44">
        <f t="shared" si="12"/>
        <v>0</v>
      </c>
      <c r="L110" s="45">
        <f t="shared" si="13"/>
        <v>217.6</v>
      </c>
      <c r="M110" s="141" t="s">
        <v>230</v>
      </c>
      <c r="N110" s="142" t="s">
        <v>221</v>
      </c>
    </row>
    <row r="111" spans="2:14" ht="15" customHeight="1" x14ac:dyDescent="0.25">
      <c r="B111" s="180"/>
      <c r="C111" s="177"/>
      <c r="D111" s="14" t="s">
        <v>118</v>
      </c>
      <c r="E111" s="18"/>
      <c r="F111" s="16" t="s">
        <v>229</v>
      </c>
      <c r="G111" s="42">
        <f t="shared" si="11"/>
        <v>93.8</v>
      </c>
      <c r="H111" s="43"/>
      <c r="I111" s="43"/>
      <c r="J111" s="43">
        <f t="shared" si="15"/>
        <v>93.8</v>
      </c>
      <c r="K111" s="44">
        <f t="shared" si="12"/>
        <v>0</v>
      </c>
      <c r="L111" s="45">
        <f t="shared" si="13"/>
        <v>93.8</v>
      </c>
      <c r="M111" s="141" t="s">
        <v>230</v>
      </c>
      <c r="N111" s="142" t="s">
        <v>221</v>
      </c>
    </row>
    <row r="112" spans="2:14" x14ac:dyDescent="0.25">
      <c r="B112" s="180"/>
      <c r="C112" s="177"/>
      <c r="D112" s="19" t="s">
        <v>119</v>
      </c>
      <c r="E112" s="18"/>
      <c r="F112" s="16" t="s">
        <v>229</v>
      </c>
      <c r="G112" s="42">
        <f t="shared" si="11"/>
        <v>19.2</v>
      </c>
      <c r="H112" s="43"/>
      <c r="I112" s="43"/>
      <c r="J112" s="43">
        <f t="shared" si="15"/>
        <v>19.2</v>
      </c>
      <c r="K112" s="44">
        <f t="shared" si="12"/>
        <v>0</v>
      </c>
      <c r="L112" s="45">
        <f t="shared" si="13"/>
        <v>19.2</v>
      </c>
      <c r="M112" s="141" t="s">
        <v>230</v>
      </c>
      <c r="N112" s="142" t="s">
        <v>221</v>
      </c>
    </row>
    <row r="113" spans="2:19" x14ac:dyDescent="0.25">
      <c r="B113" s="180"/>
      <c r="C113" s="177"/>
      <c r="D113" s="19" t="s">
        <v>121</v>
      </c>
      <c r="E113" s="18"/>
      <c r="F113" s="16" t="s">
        <v>229</v>
      </c>
      <c r="G113" s="42">
        <f t="shared" si="11"/>
        <v>51</v>
      </c>
      <c r="H113" s="43"/>
      <c r="I113" s="43"/>
      <c r="J113" s="43">
        <f t="shared" si="15"/>
        <v>51</v>
      </c>
      <c r="K113" s="44">
        <f t="shared" si="12"/>
        <v>0</v>
      </c>
      <c r="L113" s="45">
        <f t="shared" si="13"/>
        <v>51</v>
      </c>
      <c r="M113" s="141" t="s">
        <v>230</v>
      </c>
      <c r="N113" s="142" t="s">
        <v>221</v>
      </c>
    </row>
    <row r="114" spans="2:19" ht="13.9" customHeight="1" x14ac:dyDescent="0.25">
      <c r="B114" s="180"/>
      <c r="C114" s="177"/>
      <c r="D114" s="178" t="s">
        <v>122</v>
      </c>
      <c r="E114" s="18" t="s">
        <v>123</v>
      </c>
      <c r="F114" s="16" t="s">
        <v>229</v>
      </c>
      <c r="G114" s="42">
        <f t="shared" si="11"/>
        <v>1997.9</v>
      </c>
      <c r="H114" s="43"/>
      <c r="I114" s="43"/>
      <c r="J114" s="43">
        <f t="shared" si="15"/>
        <v>1997.9</v>
      </c>
      <c r="K114" s="44">
        <f t="shared" si="12"/>
        <v>0</v>
      </c>
      <c r="L114" s="45">
        <f t="shared" si="13"/>
        <v>1997.9</v>
      </c>
      <c r="M114" s="141" t="s">
        <v>230</v>
      </c>
      <c r="N114" s="142" t="s">
        <v>221</v>
      </c>
    </row>
    <row r="115" spans="2:19" x14ac:dyDescent="0.25">
      <c r="B115" s="180"/>
      <c r="C115" s="177"/>
      <c r="D115" s="178"/>
      <c r="E115" s="18" t="s">
        <v>124</v>
      </c>
      <c r="F115" s="16" t="s">
        <v>229</v>
      </c>
      <c r="G115" s="42">
        <f t="shared" si="11"/>
        <v>607.29999999999995</v>
      </c>
      <c r="H115" s="43"/>
      <c r="I115" s="43"/>
      <c r="J115" s="43">
        <f t="shared" si="15"/>
        <v>607.29999999999995</v>
      </c>
      <c r="K115" s="44">
        <f t="shared" si="12"/>
        <v>0</v>
      </c>
      <c r="L115" s="45">
        <f t="shared" si="13"/>
        <v>607.29999999999995</v>
      </c>
      <c r="M115" s="141" t="s">
        <v>230</v>
      </c>
      <c r="N115" s="142" t="s">
        <v>221</v>
      </c>
    </row>
    <row r="116" spans="2:19" ht="15" customHeight="1" x14ac:dyDescent="0.25">
      <c r="B116" s="180"/>
      <c r="C116" s="178" t="s">
        <v>136</v>
      </c>
      <c r="D116" s="19" t="s">
        <v>116</v>
      </c>
      <c r="E116" s="18"/>
      <c r="F116" s="16" t="s">
        <v>229</v>
      </c>
      <c r="G116" s="42">
        <f t="shared" si="11"/>
        <v>217.6</v>
      </c>
      <c r="H116" s="43"/>
      <c r="I116" s="43"/>
      <c r="J116" s="43">
        <f t="shared" ref="J116:J121" si="16">J110</f>
        <v>217.6</v>
      </c>
      <c r="K116" s="44">
        <f t="shared" si="12"/>
        <v>0</v>
      </c>
      <c r="L116" s="45">
        <f t="shared" si="13"/>
        <v>217.6</v>
      </c>
      <c r="M116" s="141" t="s">
        <v>230</v>
      </c>
      <c r="N116" s="142" t="s">
        <v>221</v>
      </c>
    </row>
    <row r="117" spans="2:19" ht="15" customHeight="1" x14ac:dyDescent="0.25">
      <c r="B117" s="180"/>
      <c r="C117" s="178"/>
      <c r="D117" s="14" t="s">
        <v>118</v>
      </c>
      <c r="E117" s="18"/>
      <c r="F117" s="16" t="s">
        <v>229</v>
      </c>
      <c r="G117" s="42">
        <f t="shared" si="11"/>
        <v>93.8</v>
      </c>
      <c r="H117" s="43"/>
      <c r="I117" s="43"/>
      <c r="J117" s="43">
        <f t="shared" si="16"/>
        <v>93.8</v>
      </c>
      <c r="K117" s="44">
        <f t="shared" si="12"/>
        <v>0</v>
      </c>
      <c r="L117" s="45">
        <f t="shared" si="13"/>
        <v>93.8</v>
      </c>
      <c r="M117" s="141" t="s">
        <v>230</v>
      </c>
      <c r="N117" s="142" t="s">
        <v>221</v>
      </c>
    </row>
    <row r="118" spans="2:19" x14ac:dyDescent="0.25">
      <c r="B118" s="180"/>
      <c r="C118" s="178"/>
      <c r="D118" s="14" t="s">
        <v>119</v>
      </c>
      <c r="E118" s="18"/>
      <c r="F118" s="16" t="s">
        <v>229</v>
      </c>
      <c r="G118" s="42">
        <f t="shared" si="11"/>
        <v>19.2</v>
      </c>
      <c r="H118" s="43"/>
      <c r="I118" s="43"/>
      <c r="J118" s="43">
        <f t="shared" si="16"/>
        <v>19.2</v>
      </c>
      <c r="K118" s="44">
        <f t="shared" si="12"/>
        <v>0</v>
      </c>
      <c r="L118" s="45">
        <f t="shared" si="13"/>
        <v>19.2</v>
      </c>
      <c r="M118" s="141" t="s">
        <v>230</v>
      </c>
      <c r="N118" s="142" t="s">
        <v>221</v>
      </c>
    </row>
    <row r="119" spans="2:19" x14ac:dyDescent="0.25">
      <c r="B119" s="180"/>
      <c r="C119" s="178"/>
      <c r="D119" s="14" t="s">
        <v>121</v>
      </c>
      <c r="E119" s="17"/>
      <c r="F119" s="16" t="s">
        <v>229</v>
      </c>
      <c r="G119" s="42">
        <f t="shared" si="11"/>
        <v>51</v>
      </c>
      <c r="H119" s="43"/>
      <c r="I119" s="43"/>
      <c r="J119" s="43">
        <f t="shared" si="16"/>
        <v>51</v>
      </c>
      <c r="K119" s="44">
        <f t="shared" si="12"/>
        <v>0</v>
      </c>
      <c r="L119" s="45">
        <f t="shared" si="13"/>
        <v>51</v>
      </c>
      <c r="M119" s="141" t="s">
        <v>230</v>
      </c>
      <c r="N119" s="142" t="s">
        <v>221</v>
      </c>
    </row>
    <row r="120" spans="2:19" ht="15" customHeight="1" x14ac:dyDescent="0.25">
      <c r="B120" s="180"/>
      <c r="C120" s="178"/>
      <c r="D120" s="178" t="s">
        <v>122</v>
      </c>
      <c r="E120" s="18" t="s">
        <v>123</v>
      </c>
      <c r="F120" s="16" t="s">
        <v>229</v>
      </c>
      <c r="G120" s="42">
        <f t="shared" si="11"/>
        <v>1997.9</v>
      </c>
      <c r="H120" s="43"/>
      <c r="I120" s="43"/>
      <c r="J120" s="43">
        <f t="shared" si="16"/>
        <v>1997.9</v>
      </c>
      <c r="K120" s="44">
        <f t="shared" si="12"/>
        <v>0</v>
      </c>
      <c r="L120" s="45">
        <f t="shared" si="13"/>
        <v>1997.9</v>
      </c>
      <c r="M120" s="141" t="s">
        <v>230</v>
      </c>
      <c r="N120" s="142" t="s">
        <v>221</v>
      </c>
    </row>
    <row r="121" spans="2:19" x14ac:dyDescent="0.25">
      <c r="B121" s="180"/>
      <c r="C121" s="178"/>
      <c r="D121" s="178"/>
      <c r="E121" s="18" t="s">
        <v>124</v>
      </c>
      <c r="F121" s="16" t="s">
        <v>229</v>
      </c>
      <c r="G121" s="42">
        <f t="shared" si="11"/>
        <v>607.29999999999995</v>
      </c>
      <c r="H121" s="43"/>
      <c r="I121" s="43"/>
      <c r="J121" s="43">
        <f t="shared" si="16"/>
        <v>607.29999999999995</v>
      </c>
      <c r="K121" s="44">
        <f t="shared" si="12"/>
        <v>0</v>
      </c>
      <c r="L121" s="45">
        <f t="shared" si="13"/>
        <v>607.29999999999995</v>
      </c>
      <c r="M121" s="141" t="s">
        <v>230</v>
      </c>
      <c r="N121" s="142" t="s">
        <v>221</v>
      </c>
    </row>
    <row r="122" spans="2:19" ht="15" customHeight="1" x14ac:dyDescent="0.25">
      <c r="B122" s="180"/>
      <c r="C122" s="178" t="s">
        <v>137</v>
      </c>
      <c r="D122" s="178" t="s">
        <v>116</v>
      </c>
      <c r="E122" s="192" t="s">
        <v>111</v>
      </c>
      <c r="F122" s="16" t="s">
        <v>232</v>
      </c>
      <c r="G122" s="42">
        <f t="shared" si="11"/>
        <v>247.10000000000002</v>
      </c>
      <c r="H122" s="43">
        <v>170.8</v>
      </c>
      <c r="I122" s="43"/>
      <c r="J122" s="43">
        <v>76.3</v>
      </c>
      <c r="K122" s="44">
        <f t="shared" si="12"/>
        <v>170.8</v>
      </c>
      <c r="L122" s="45">
        <f t="shared" si="13"/>
        <v>76.3</v>
      </c>
      <c r="M122" s="141" t="s">
        <v>233</v>
      </c>
      <c r="N122" s="142" t="s">
        <v>221</v>
      </c>
    </row>
    <row r="123" spans="2:19" x14ac:dyDescent="0.25">
      <c r="B123" s="180"/>
      <c r="C123" s="178"/>
      <c r="D123" s="178"/>
      <c r="E123" s="192"/>
      <c r="F123" s="16" t="s">
        <v>52</v>
      </c>
      <c r="G123" s="42">
        <f t="shared" si="11"/>
        <v>3134.5130132719769</v>
      </c>
      <c r="H123" s="43">
        <f>H80</f>
        <v>2492.76323149582</v>
      </c>
      <c r="I123" s="43"/>
      <c r="J123" s="43">
        <f>J80</f>
        <v>641.74978177615696</v>
      </c>
      <c r="K123" s="44">
        <f t="shared" si="12"/>
        <v>2492.76323149582</v>
      </c>
      <c r="L123" s="45">
        <f t="shared" si="13"/>
        <v>641.74978177615696</v>
      </c>
      <c r="M123" s="141" t="s">
        <v>234</v>
      </c>
      <c r="N123" s="142" t="s">
        <v>221</v>
      </c>
    </row>
    <row r="124" spans="2:19" x14ac:dyDescent="0.25">
      <c r="B124" s="180"/>
      <c r="C124" s="178"/>
      <c r="D124" s="178"/>
      <c r="E124" s="192" t="s">
        <v>138</v>
      </c>
      <c r="F124" s="16" t="s">
        <v>232</v>
      </c>
      <c r="G124" s="42">
        <f t="shared" si="11"/>
        <v>255.6</v>
      </c>
      <c r="H124" s="43">
        <v>164.2</v>
      </c>
      <c r="I124" s="43"/>
      <c r="J124" s="43">
        <v>91.4</v>
      </c>
      <c r="K124" s="44">
        <f t="shared" si="12"/>
        <v>164.2</v>
      </c>
      <c r="L124" s="45">
        <f t="shared" si="13"/>
        <v>91.4</v>
      </c>
      <c r="M124" s="141" t="s">
        <v>233</v>
      </c>
      <c r="N124" s="142" t="s">
        <v>221</v>
      </c>
    </row>
    <row r="125" spans="2:19" x14ac:dyDescent="0.25">
      <c r="B125" s="180"/>
      <c r="C125" s="178"/>
      <c r="D125" s="178"/>
      <c r="E125" s="192"/>
      <c r="F125" s="16" t="s">
        <v>52</v>
      </c>
      <c r="G125" s="42">
        <f t="shared" si="11"/>
        <v>2883.5723980612261</v>
      </c>
      <c r="H125" s="43">
        <f>H82</f>
        <v>2282.3707736338201</v>
      </c>
      <c r="I125" s="43"/>
      <c r="J125" s="43">
        <f>J82</f>
        <v>601.20162442740605</v>
      </c>
      <c r="K125" s="44">
        <f t="shared" si="12"/>
        <v>2282.3707736338201</v>
      </c>
      <c r="L125" s="45">
        <f t="shared" si="13"/>
        <v>601.20162442740605</v>
      </c>
      <c r="M125" s="141" t="s">
        <v>234</v>
      </c>
      <c r="N125" s="142" t="s">
        <v>221</v>
      </c>
    </row>
    <row r="126" spans="2:19" ht="15" customHeight="1" x14ac:dyDescent="0.25">
      <c r="B126" s="180"/>
      <c r="C126" s="178"/>
      <c r="D126" s="178"/>
      <c r="E126" s="178" t="s">
        <v>139</v>
      </c>
      <c r="F126" s="16" t="s">
        <v>232</v>
      </c>
      <c r="G126" s="42">
        <f t="shared" si="11"/>
        <v>248.3</v>
      </c>
      <c r="H126" s="43">
        <v>167.1</v>
      </c>
      <c r="I126" s="43"/>
      <c r="J126" s="43">
        <v>81.2</v>
      </c>
      <c r="K126" s="44">
        <f t="shared" si="12"/>
        <v>167.1</v>
      </c>
      <c r="L126" s="45">
        <f t="shared" si="13"/>
        <v>81.2</v>
      </c>
      <c r="M126" s="141" t="s">
        <v>233</v>
      </c>
      <c r="N126" s="142" t="s">
        <v>221</v>
      </c>
    </row>
    <row r="127" spans="2:19" x14ac:dyDescent="0.25">
      <c r="B127" s="180"/>
      <c r="C127" s="178"/>
      <c r="D127" s="178"/>
      <c r="E127" s="178"/>
      <c r="F127" s="16" t="s">
        <v>52</v>
      </c>
      <c r="G127" s="42">
        <f t="shared" si="11"/>
        <v>3054.2120164045368</v>
      </c>
      <c r="H127" s="43">
        <f>H123*0.68+H125*0.32</f>
        <v>2425.4376449799802</v>
      </c>
      <c r="I127" s="43"/>
      <c r="J127" s="43">
        <f>J123*0.68+J125*0.32</f>
        <v>628.77437142455676</v>
      </c>
      <c r="K127" s="44">
        <f t="shared" si="12"/>
        <v>2425.4376449799802</v>
      </c>
      <c r="L127" s="45">
        <f t="shared" si="13"/>
        <v>628.77437142455676</v>
      </c>
      <c r="M127" s="141" t="s">
        <v>234</v>
      </c>
      <c r="N127" s="142" t="s">
        <v>221</v>
      </c>
    </row>
    <row r="128" spans="2:19" ht="15" customHeight="1" x14ac:dyDescent="0.25">
      <c r="B128" s="180"/>
      <c r="C128" s="178"/>
      <c r="D128" s="178"/>
      <c r="E128" s="178" t="s">
        <v>140</v>
      </c>
      <c r="F128" s="16" t="s">
        <v>232</v>
      </c>
      <c r="G128" s="42">
        <f t="shared" si="11"/>
        <v>220</v>
      </c>
      <c r="H128" s="43">
        <v>132.1</v>
      </c>
      <c r="I128" s="43"/>
      <c r="J128" s="43">
        <v>87.9</v>
      </c>
      <c r="K128" s="44">
        <f t="shared" si="12"/>
        <v>132.1</v>
      </c>
      <c r="L128" s="45">
        <f t="shared" si="13"/>
        <v>87.9</v>
      </c>
      <c r="M128" s="141" t="s">
        <v>233</v>
      </c>
      <c r="N128" s="142" t="s">
        <v>221</v>
      </c>
      <c r="O128" s="46"/>
      <c r="S128" s="46"/>
    </row>
    <row r="129" spans="2:18" x14ac:dyDescent="0.25">
      <c r="B129" s="180"/>
      <c r="C129" s="178"/>
      <c r="D129" s="178"/>
      <c r="E129" s="178"/>
      <c r="F129" s="16" t="s">
        <v>55</v>
      </c>
      <c r="G129" s="42">
        <f t="shared" si="11"/>
        <v>3735.0369863013689</v>
      </c>
      <c r="H129" s="43">
        <v>2792.4931506849298</v>
      </c>
      <c r="I129" s="43"/>
      <c r="J129" s="43">
        <v>942.54383561643897</v>
      </c>
      <c r="K129" s="44">
        <f t="shared" si="12"/>
        <v>2792.4931506849298</v>
      </c>
      <c r="L129" s="45">
        <f t="shared" si="13"/>
        <v>942.54383561643897</v>
      </c>
      <c r="M129" s="143" t="s">
        <v>235</v>
      </c>
      <c r="N129" s="142" t="s">
        <v>221</v>
      </c>
      <c r="R129" s="46"/>
    </row>
    <row r="130" spans="2:18" x14ac:dyDescent="0.25">
      <c r="B130" s="180"/>
      <c r="C130" s="178"/>
      <c r="D130" s="178"/>
      <c r="E130" s="20" t="s">
        <v>118</v>
      </c>
      <c r="F130" s="22" t="s">
        <v>232</v>
      </c>
      <c r="G130" s="42">
        <f t="shared" si="11"/>
        <v>107</v>
      </c>
      <c r="H130" s="43"/>
      <c r="I130" s="43"/>
      <c r="J130" s="43">
        <v>107</v>
      </c>
      <c r="K130" s="44">
        <f t="shared" si="12"/>
        <v>0</v>
      </c>
      <c r="L130" s="45">
        <f t="shared" si="13"/>
        <v>107</v>
      </c>
      <c r="M130" s="141" t="s">
        <v>233</v>
      </c>
      <c r="N130" s="142" t="s">
        <v>221</v>
      </c>
    </row>
    <row r="131" spans="2:18" ht="15" customHeight="1" x14ac:dyDescent="0.25">
      <c r="B131" s="180"/>
      <c r="C131" s="178"/>
      <c r="D131" s="178" t="s">
        <v>141</v>
      </c>
      <c r="E131" s="178" t="s">
        <v>142</v>
      </c>
      <c r="F131" s="16" t="s">
        <v>232</v>
      </c>
      <c r="G131" s="42">
        <f t="shared" ref="G131:G162" si="17">SUM(H131:J131)</f>
        <v>310.7</v>
      </c>
      <c r="H131" s="43">
        <v>214.6</v>
      </c>
      <c r="I131" s="43"/>
      <c r="J131" s="43">
        <v>96.1</v>
      </c>
      <c r="K131" s="44">
        <f t="shared" ref="K131:K162" si="18">H131+I131</f>
        <v>214.6</v>
      </c>
      <c r="L131" s="45">
        <f t="shared" ref="L131:L162" si="19">J131</f>
        <v>96.1</v>
      </c>
      <c r="M131" s="141" t="s">
        <v>233</v>
      </c>
      <c r="N131" s="142" t="s">
        <v>221</v>
      </c>
    </row>
    <row r="132" spans="2:18" x14ac:dyDescent="0.25">
      <c r="B132" s="180"/>
      <c r="C132" s="178"/>
      <c r="D132" s="178"/>
      <c r="E132" s="178"/>
      <c r="F132" s="16" t="s">
        <v>52</v>
      </c>
      <c r="G132" s="42">
        <f t="shared" si="17"/>
        <v>3134.5130132719769</v>
      </c>
      <c r="H132" s="43">
        <f>H123</f>
        <v>2492.76323149582</v>
      </c>
      <c r="I132" s="43"/>
      <c r="J132" s="43">
        <f>J123</f>
        <v>641.74978177615696</v>
      </c>
      <c r="K132" s="44">
        <f t="shared" si="18"/>
        <v>2492.76323149582</v>
      </c>
      <c r="L132" s="45">
        <f t="shared" si="19"/>
        <v>641.74978177615696</v>
      </c>
      <c r="M132" s="141" t="s">
        <v>234</v>
      </c>
      <c r="N132" s="142" t="s">
        <v>221</v>
      </c>
    </row>
    <row r="133" spans="2:18" x14ac:dyDescent="0.25">
      <c r="B133" s="180"/>
      <c r="C133" s="178"/>
      <c r="D133" s="178"/>
      <c r="E133" s="14" t="s">
        <v>143</v>
      </c>
      <c r="F133" s="16" t="s">
        <v>144</v>
      </c>
      <c r="G133" s="42">
        <f t="shared" si="17"/>
        <v>40370.013572857162</v>
      </c>
      <c r="H133" s="43">
        <f>H125*14</f>
        <v>31953.190830873482</v>
      </c>
      <c r="I133" s="43"/>
      <c r="J133" s="43">
        <f>J125*14</f>
        <v>8416.822741983684</v>
      </c>
      <c r="K133" s="44">
        <f t="shared" si="18"/>
        <v>31953.190830873482</v>
      </c>
      <c r="L133" s="45">
        <f t="shared" si="19"/>
        <v>8416.822741983684</v>
      </c>
      <c r="M133" s="141" t="s">
        <v>236</v>
      </c>
      <c r="N133" s="142" t="s">
        <v>221</v>
      </c>
    </row>
    <row r="134" spans="2:18" x14ac:dyDescent="0.25">
      <c r="B134" s="180"/>
      <c r="C134" s="178"/>
      <c r="D134" s="21" t="s">
        <v>145</v>
      </c>
      <c r="E134" s="13"/>
      <c r="F134" s="16" t="s">
        <v>229</v>
      </c>
      <c r="G134" s="42">
        <f t="shared" si="17"/>
        <v>4</v>
      </c>
      <c r="H134" s="43"/>
      <c r="I134" s="43"/>
      <c r="J134" s="43">
        <v>4</v>
      </c>
      <c r="K134" s="44">
        <f t="shared" si="18"/>
        <v>0</v>
      </c>
      <c r="L134" s="45">
        <f t="shared" si="19"/>
        <v>4</v>
      </c>
      <c r="M134" s="141" t="s">
        <v>237</v>
      </c>
      <c r="N134" s="142" t="s">
        <v>221</v>
      </c>
    </row>
    <row r="135" spans="2:18" x14ac:dyDescent="0.25">
      <c r="B135" s="180"/>
      <c r="C135" s="178"/>
      <c r="D135" s="21" t="s">
        <v>147</v>
      </c>
      <c r="E135" s="13"/>
      <c r="F135" s="16" t="s">
        <v>229</v>
      </c>
      <c r="G135" s="42">
        <f t="shared" si="17"/>
        <v>16</v>
      </c>
      <c r="H135" s="43"/>
      <c r="I135" s="43"/>
      <c r="J135" s="43">
        <v>16</v>
      </c>
      <c r="K135" s="44">
        <f t="shared" si="18"/>
        <v>0</v>
      </c>
      <c r="L135" s="45">
        <f t="shared" si="19"/>
        <v>16</v>
      </c>
      <c r="M135" s="141" t="s">
        <v>237</v>
      </c>
      <c r="N135" s="142" t="s">
        <v>221</v>
      </c>
    </row>
    <row r="136" spans="2:18" x14ac:dyDescent="0.25">
      <c r="B136" s="180"/>
      <c r="C136" s="178"/>
      <c r="D136" s="21" t="s">
        <v>148</v>
      </c>
      <c r="E136" s="13"/>
      <c r="F136" s="16" t="s">
        <v>229</v>
      </c>
      <c r="G136" s="42">
        <f t="shared" si="17"/>
        <v>20</v>
      </c>
      <c r="H136" s="43"/>
      <c r="I136" s="43"/>
      <c r="J136" s="43">
        <v>20</v>
      </c>
      <c r="K136" s="44">
        <f t="shared" si="18"/>
        <v>0</v>
      </c>
      <c r="L136" s="45">
        <f t="shared" si="19"/>
        <v>20</v>
      </c>
      <c r="M136" s="141" t="s">
        <v>237</v>
      </c>
      <c r="N136" s="142" t="s">
        <v>221</v>
      </c>
    </row>
    <row r="137" spans="2:18" ht="15" customHeight="1" x14ac:dyDescent="0.25">
      <c r="B137" s="161" t="s">
        <v>149</v>
      </c>
      <c r="C137" s="181" t="s">
        <v>150</v>
      </c>
      <c r="D137" s="23" t="s">
        <v>151</v>
      </c>
      <c r="E137" s="24"/>
      <c r="F137" s="25" t="s">
        <v>55</v>
      </c>
      <c r="G137" s="42">
        <f t="shared" si="17"/>
        <v>1000</v>
      </c>
      <c r="H137" s="43"/>
      <c r="I137" s="43"/>
      <c r="J137" s="43">
        <f>1*1000</f>
        <v>1000</v>
      </c>
      <c r="K137" s="44">
        <f t="shared" si="18"/>
        <v>0</v>
      </c>
      <c r="L137" s="45">
        <f t="shared" si="19"/>
        <v>1000</v>
      </c>
      <c r="M137" s="141" t="s">
        <v>226</v>
      </c>
      <c r="N137" s="142" t="s">
        <v>238</v>
      </c>
    </row>
    <row r="138" spans="2:18" ht="15" customHeight="1" x14ac:dyDescent="0.25">
      <c r="B138" s="161"/>
      <c r="C138" s="181"/>
      <c r="D138" s="181" t="s">
        <v>152</v>
      </c>
      <c r="E138" s="26" t="s">
        <v>153</v>
      </c>
      <c r="F138" s="25" t="s">
        <v>55</v>
      </c>
      <c r="G138" s="42">
        <f t="shared" si="17"/>
        <v>3000</v>
      </c>
      <c r="H138" s="43"/>
      <c r="I138" s="43"/>
      <c r="J138" s="43">
        <f>3*1000</f>
        <v>3000</v>
      </c>
      <c r="K138" s="44">
        <f t="shared" si="18"/>
        <v>0</v>
      </c>
      <c r="L138" s="45">
        <f t="shared" si="19"/>
        <v>3000</v>
      </c>
      <c r="M138" s="141" t="s">
        <v>226</v>
      </c>
      <c r="N138" s="142" t="s">
        <v>238</v>
      </c>
    </row>
    <row r="139" spans="2:18" x14ac:dyDescent="0.25">
      <c r="B139" s="161"/>
      <c r="C139" s="181"/>
      <c r="D139" s="181"/>
      <c r="E139" s="26" t="s">
        <v>154</v>
      </c>
      <c r="F139" s="25" t="s">
        <v>55</v>
      </c>
      <c r="G139" s="42">
        <f t="shared" si="17"/>
        <v>3000</v>
      </c>
      <c r="H139" s="43"/>
      <c r="I139" s="43"/>
      <c r="J139" s="43">
        <f>J138</f>
        <v>3000</v>
      </c>
      <c r="K139" s="44">
        <f t="shared" si="18"/>
        <v>0</v>
      </c>
      <c r="L139" s="45">
        <f t="shared" si="19"/>
        <v>3000</v>
      </c>
      <c r="M139" s="141" t="s">
        <v>226</v>
      </c>
      <c r="N139" s="142" t="s">
        <v>238</v>
      </c>
    </row>
    <row r="140" spans="2:18" x14ac:dyDescent="0.25">
      <c r="B140" s="161"/>
      <c r="C140" s="181"/>
      <c r="D140" s="23" t="s">
        <v>155</v>
      </c>
      <c r="E140" s="24"/>
      <c r="F140" s="25" t="s">
        <v>55</v>
      </c>
      <c r="G140" s="42">
        <f t="shared" si="17"/>
        <v>1130</v>
      </c>
      <c r="H140" s="43"/>
      <c r="I140" s="43"/>
      <c r="J140" s="43">
        <f>1.13*1000</f>
        <v>1130</v>
      </c>
      <c r="K140" s="44">
        <f t="shared" si="18"/>
        <v>0</v>
      </c>
      <c r="L140" s="45">
        <f t="shared" si="19"/>
        <v>1130</v>
      </c>
      <c r="M140" s="141" t="s">
        <v>226</v>
      </c>
      <c r="N140" s="142" t="s">
        <v>238</v>
      </c>
    </row>
    <row r="141" spans="2:18" ht="15" customHeight="1" x14ac:dyDescent="0.25">
      <c r="B141" s="161"/>
      <c r="C141" s="182" t="s">
        <v>156</v>
      </c>
      <c r="D141" s="182"/>
      <c r="E141" s="26" t="s">
        <v>157</v>
      </c>
      <c r="F141" s="25" t="s">
        <v>55</v>
      </c>
      <c r="G141" s="42">
        <f t="shared" si="17"/>
        <v>1825000</v>
      </c>
      <c r="H141" s="43">
        <v>1810000</v>
      </c>
      <c r="I141" s="43"/>
      <c r="J141" s="43">
        <v>15000</v>
      </c>
      <c r="K141" s="44">
        <f t="shared" si="18"/>
        <v>1810000</v>
      </c>
      <c r="L141" s="45">
        <f t="shared" si="19"/>
        <v>15000</v>
      </c>
      <c r="M141" s="141" t="s">
        <v>226</v>
      </c>
      <c r="N141" s="144" t="s">
        <v>239</v>
      </c>
    </row>
    <row r="142" spans="2:18" x14ac:dyDescent="0.25">
      <c r="B142" s="161"/>
      <c r="C142" s="182"/>
      <c r="D142" s="182"/>
      <c r="E142" s="26" t="s">
        <v>158</v>
      </c>
      <c r="F142" s="25" t="s">
        <v>55</v>
      </c>
      <c r="G142" s="42">
        <f t="shared" si="17"/>
        <v>1197480</v>
      </c>
      <c r="H142" s="43">
        <v>1182480</v>
      </c>
      <c r="I142" s="43"/>
      <c r="J142" s="43">
        <v>15000</v>
      </c>
      <c r="K142" s="44">
        <f t="shared" si="18"/>
        <v>1182480</v>
      </c>
      <c r="L142" s="45">
        <f t="shared" si="19"/>
        <v>15000</v>
      </c>
      <c r="M142" s="141" t="s">
        <v>226</v>
      </c>
      <c r="N142" s="144" t="s">
        <v>239</v>
      </c>
    </row>
    <row r="143" spans="2:18" x14ac:dyDescent="0.25">
      <c r="B143" s="161"/>
      <c r="C143" s="182"/>
      <c r="D143" s="182"/>
      <c r="E143" s="26" t="s">
        <v>159</v>
      </c>
      <c r="F143" s="25" t="s">
        <v>55</v>
      </c>
      <c r="G143" s="42">
        <f t="shared" si="17"/>
        <v>139000</v>
      </c>
      <c r="H143" s="43">
        <v>124000</v>
      </c>
      <c r="I143" s="43"/>
      <c r="J143" s="43">
        <v>15000</v>
      </c>
      <c r="K143" s="44">
        <f t="shared" si="18"/>
        <v>124000</v>
      </c>
      <c r="L143" s="45">
        <f t="shared" si="19"/>
        <v>15000</v>
      </c>
      <c r="M143" s="141" t="s">
        <v>226</v>
      </c>
      <c r="N143" s="144" t="s">
        <v>239</v>
      </c>
    </row>
    <row r="144" spans="2:18" x14ac:dyDescent="0.25">
      <c r="B144" s="161"/>
      <c r="C144" s="182"/>
      <c r="D144" s="182"/>
      <c r="E144" s="26" t="s">
        <v>160</v>
      </c>
      <c r="F144" s="25" t="s">
        <v>55</v>
      </c>
      <c r="G144" s="42">
        <f t="shared" si="17"/>
        <v>624000</v>
      </c>
      <c r="H144" s="43">
        <v>609000</v>
      </c>
      <c r="I144" s="43"/>
      <c r="J144" s="43">
        <v>15000</v>
      </c>
      <c r="K144" s="44">
        <f t="shared" si="18"/>
        <v>609000</v>
      </c>
      <c r="L144" s="45">
        <f t="shared" si="19"/>
        <v>15000</v>
      </c>
      <c r="M144" s="141" t="s">
        <v>226</v>
      </c>
      <c r="N144" s="144" t="s">
        <v>239</v>
      </c>
    </row>
    <row r="145" spans="2:14" x14ac:dyDescent="0.25">
      <c r="B145" s="161"/>
      <c r="C145" s="182"/>
      <c r="D145" s="182"/>
      <c r="E145" s="26" t="s">
        <v>161</v>
      </c>
      <c r="F145" s="25" t="s">
        <v>55</v>
      </c>
      <c r="G145" s="42">
        <f t="shared" si="17"/>
        <v>1206350</v>
      </c>
      <c r="H145" s="43">
        <v>1191350</v>
      </c>
      <c r="I145" s="43"/>
      <c r="J145" s="43">
        <v>15000</v>
      </c>
      <c r="K145" s="44">
        <f t="shared" si="18"/>
        <v>1191350</v>
      </c>
      <c r="L145" s="45">
        <f t="shared" si="19"/>
        <v>15000</v>
      </c>
      <c r="M145" s="141" t="s">
        <v>226</v>
      </c>
      <c r="N145" s="144" t="s">
        <v>239</v>
      </c>
    </row>
    <row r="146" spans="2:14" x14ac:dyDescent="0.25">
      <c r="B146" s="161"/>
      <c r="C146" s="182"/>
      <c r="D146" s="182"/>
      <c r="E146" s="26" t="s">
        <v>162</v>
      </c>
      <c r="F146" s="25" t="s">
        <v>55</v>
      </c>
      <c r="G146" s="42">
        <f t="shared" si="17"/>
        <v>19000</v>
      </c>
      <c r="H146" s="43">
        <v>4000</v>
      </c>
      <c r="I146" s="43"/>
      <c r="J146" s="43">
        <v>15000</v>
      </c>
      <c r="K146" s="44">
        <f t="shared" si="18"/>
        <v>4000</v>
      </c>
      <c r="L146" s="45">
        <f t="shared" si="19"/>
        <v>15000</v>
      </c>
      <c r="M146" s="141" t="s">
        <v>226</v>
      </c>
      <c r="N146" s="144" t="s">
        <v>239</v>
      </c>
    </row>
    <row r="147" spans="2:14" x14ac:dyDescent="0.25">
      <c r="B147" s="161"/>
      <c r="C147" s="182"/>
      <c r="D147" s="182"/>
      <c r="E147" s="26" t="s">
        <v>163</v>
      </c>
      <c r="F147" s="25" t="s">
        <v>55</v>
      </c>
      <c r="G147" s="42">
        <f t="shared" si="17"/>
        <v>1445000</v>
      </c>
      <c r="H147" s="43">
        <v>1430000</v>
      </c>
      <c r="I147" s="43"/>
      <c r="J147" s="43">
        <v>15000</v>
      </c>
      <c r="K147" s="44">
        <f t="shared" si="18"/>
        <v>1430000</v>
      </c>
      <c r="L147" s="45">
        <f t="shared" si="19"/>
        <v>15000</v>
      </c>
      <c r="M147" s="141" t="s">
        <v>226</v>
      </c>
      <c r="N147" s="144" t="s">
        <v>239</v>
      </c>
    </row>
    <row r="148" spans="2:14" x14ac:dyDescent="0.25">
      <c r="B148" s="161"/>
      <c r="C148" s="182"/>
      <c r="D148" s="182"/>
      <c r="E148" s="26" t="s">
        <v>164</v>
      </c>
      <c r="F148" s="25" t="s">
        <v>55</v>
      </c>
      <c r="G148" s="42">
        <f t="shared" si="17"/>
        <v>2102500</v>
      </c>
      <c r="H148" s="43">
        <v>2087500</v>
      </c>
      <c r="I148" s="43"/>
      <c r="J148" s="43">
        <v>15000</v>
      </c>
      <c r="K148" s="44">
        <f t="shared" si="18"/>
        <v>2087500</v>
      </c>
      <c r="L148" s="45">
        <f t="shared" si="19"/>
        <v>15000</v>
      </c>
      <c r="M148" s="141" t="s">
        <v>226</v>
      </c>
      <c r="N148" s="144" t="s">
        <v>239</v>
      </c>
    </row>
    <row r="149" spans="2:14" x14ac:dyDescent="0.25">
      <c r="B149" s="161"/>
      <c r="C149" s="182"/>
      <c r="D149" s="182"/>
      <c r="E149" s="26" t="s">
        <v>165</v>
      </c>
      <c r="F149" s="25" t="s">
        <v>55</v>
      </c>
      <c r="G149" s="42">
        <f t="shared" si="17"/>
        <v>690000</v>
      </c>
      <c r="H149" s="43">
        <v>675000</v>
      </c>
      <c r="I149" s="43"/>
      <c r="J149" s="43">
        <v>15000</v>
      </c>
      <c r="K149" s="44">
        <f t="shared" si="18"/>
        <v>675000</v>
      </c>
      <c r="L149" s="45">
        <f t="shared" si="19"/>
        <v>15000</v>
      </c>
      <c r="M149" s="141" t="s">
        <v>226</v>
      </c>
      <c r="N149" s="144" t="s">
        <v>239</v>
      </c>
    </row>
    <row r="150" spans="2:14" x14ac:dyDescent="0.25">
      <c r="B150" s="161"/>
      <c r="C150" s="182"/>
      <c r="D150" s="182"/>
      <c r="E150" s="26" t="s">
        <v>166</v>
      </c>
      <c r="F150" s="25" t="s">
        <v>55</v>
      </c>
      <c r="G150" s="42">
        <f t="shared" si="17"/>
        <v>3515000</v>
      </c>
      <c r="H150" s="43">
        <v>3500000</v>
      </c>
      <c r="I150" s="43"/>
      <c r="J150" s="43">
        <v>15000</v>
      </c>
      <c r="K150" s="44">
        <f t="shared" si="18"/>
        <v>3500000</v>
      </c>
      <c r="L150" s="45">
        <f t="shared" si="19"/>
        <v>15000</v>
      </c>
      <c r="M150" s="141" t="s">
        <v>226</v>
      </c>
      <c r="N150" s="144" t="s">
        <v>239</v>
      </c>
    </row>
    <row r="151" spans="2:14" x14ac:dyDescent="0.25">
      <c r="B151" s="161"/>
      <c r="C151" s="182"/>
      <c r="D151" s="182"/>
      <c r="E151" s="26" t="s">
        <v>167</v>
      </c>
      <c r="F151" s="25" t="s">
        <v>55</v>
      </c>
      <c r="G151" s="42">
        <f t="shared" si="17"/>
        <v>1788850</v>
      </c>
      <c r="H151" s="43">
        <v>1773850</v>
      </c>
      <c r="I151" s="43"/>
      <c r="J151" s="43">
        <v>15000</v>
      </c>
      <c r="K151" s="44">
        <f t="shared" si="18"/>
        <v>1773850</v>
      </c>
      <c r="L151" s="45">
        <f t="shared" si="19"/>
        <v>15000</v>
      </c>
      <c r="M151" s="141" t="s">
        <v>226</v>
      </c>
      <c r="N151" s="144" t="s">
        <v>239</v>
      </c>
    </row>
    <row r="152" spans="2:14" x14ac:dyDescent="0.25">
      <c r="B152" s="161"/>
      <c r="C152" s="182"/>
      <c r="D152" s="182"/>
      <c r="E152" s="26" t="s">
        <v>168</v>
      </c>
      <c r="F152" s="25" t="s">
        <v>55</v>
      </c>
      <c r="G152" s="42">
        <f t="shared" si="17"/>
        <v>2068190</v>
      </c>
      <c r="H152" s="43">
        <v>2053190</v>
      </c>
      <c r="I152" s="43"/>
      <c r="J152" s="43">
        <v>15000</v>
      </c>
      <c r="K152" s="44">
        <f t="shared" si="18"/>
        <v>2053190</v>
      </c>
      <c r="L152" s="45">
        <f t="shared" si="19"/>
        <v>15000</v>
      </c>
      <c r="M152" s="141" t="s">
        <v>226</v>
      </c>
      <c r="N152" s="144" t="s">
        <v>239</v>
      </c>
    </row>
    <row r="153" spans="2:14" x14ac:dyDescent="0.25">
      <c r="B153" s="161"/>
      <c r="C153" s="182"/>
      <c r="D153" s="182"/>
      <c r="E153" s="26" t="s">
        <v>169</v>
      </c>
      <c r="F153" s="25" t="s">
        <v>55</v>
      </c>
      <c r="G153" s="42">
        <f t="shared" si="17"/>
        <v>8845000</v>
      </c>
      <c r="H153" s="43">
        <v>8830000</v>
      </c>
      <c r="I153" s="43"/>
      <c r="J153" s="43">
        <v>15000</v>
      </c>
      <c r="K153" s="44">
        <f t="shared" si="18"/>
        <v>8830000</v>
      </c>
      <c r="L153" s="45">
        <f t="shared" si="19"/>
        <v>15000</v>
      </c>
      <c r="M153" s="141" t="s">
        <v>226</v>
      </c>
      <c r="N153" s="144" t="s">
        <v>239</v>
      </c>
    </row>
    <row r="154" spans="2:14" x14ac:dyDescent="0.25">
      <c r="B154" s="161"/>
      <c r="C154" s="182"/>
      <c r="D154" s="182"/>
      <c r="E154" s="26" t="s">
        <v>170</v>
      </c>
      <c r="F154" s="25" t="s">
        <v>55</v>
      </c>
      <c r="G154" s="42">
        <f t="shared" si="17"/>
        <v>18000</v>
      </c>
      <c r="H154" s="43">
        <v>3000</v>
      </c>
      <c r="I154" s="43"/>
      <c r="J154" s="43">
        <v>15000</v>
      </c>
      <c r="K154" s="44">
        <f t="shared" si="18"/>
        <v>3000</v>
      </c>
      <c r="L154" s="45">
        <f t="shared" si="19"/>
        <v>15000</v>
      </c>
      <c r="M154" s="141" t="s">
        <v>226</v>
      </c>
      <c r="N154" s="144" t="s">
        <v>239</v>
      </c>
    </row>
    <row r="155" spans="2:14" x14ac:dyDescent="0.25">
      <c r="B155" s="161"/>
      <c r="C155" s="182"/>
      <c r="D155" s="182"/>
      <c r="E155" s="26" t="s">
        <v>171</v>
      </c>
      <c r="F155" s="25" t="s">
        <v>55</v>
      </c>
      <c r="G155" s="42">
        <f t="shared" si="17"/>
        <v>2744052</v>
      </c>
      <c r="H155" s="43">
        <v>2729052</v>
      </c>
      <c r="I155" s="43"/>
      <c r="J155" s="43">
        <v>15000</v>
      </c>
      <c r="K155" s="44">
        <f t="shared" si="18"/>
        <v>2729052</v>
      </c>
      <c r="L155" s="45">
        <f t="shared" si="19"/>
        <v>15000</v>
      </c>
      <c r="M155" s="141" t="s">
        <v>226</v>
      </c>
      <c r="N155" s="144" t="s">
        <v>239</v>
      </c>
    </row>
    <row r="156" spans="2:14" x14ac:dyDescent="0.25">
      <c r="B156" s="161"/>
      <c r="C156" s="182"/>
      <c r="D156" s="182"/>
      <c r="E156" s="26" t="s">
        <v>172</v>
      </c>
      <c r="F156" s="25" t="s">
        <v>55</v>
      </c>
      <c r="G156" s="42">
        <f t="shared" si="17"/>
        <v>2658260</v>
      </c>
      <c r="H156" s="43">
        <v>2643260</v>
      </c>
      <c r="I156" s="43"/>
      <c r="J156" s="43">
        <v>15000</v>
      </c>
      <c r="K156" s="44">
        <f t="shared" si="18"/>
        <v>2643260</v>
      </c>
      <c r="L156" s="45">
        <f t="shared" si="19"/>
        <v>15000</v>
      </c>
      <c r="M156" s="141" t="s">
        <v>226</v>
      </c>
      <c r="N156" s="144" t="s">
        <v>239</v>
      </c>
    </row>
    <row r="157" spans="2:14" x14ac:dyDescent="0.25">
      <c r="B157" s="161"/>
      <c r="C157" s="182"/>
      <c r="D157" s="182"/>
      <c r="E157" s="26" t="s">
        <v>173</v>
      </c>
      <c r="F157" s="25" t="s">
        <v>55</v>
      </c>
      <c r="G157" s="42">
        <f t="shared" si="17"/>
        <v>4485000</v>
      </c>
      <c r="H157" s="43">
        <v>4470000</v>
      </c>
      <c r="I157" s="43"/>
      <c r="J157" s="43">
        <v>15000</v>
      </c>
      <c r="K157" s="44">
        <f t="shared" si="18"/>
        <v>4470000</v>
      </c>
      <c r="L157" s="45">
        <f t="shared" si="19"/>
        <v>15000</v>
      </c>
      <c r="M157" s="141" t="s">
        <v>226</v>
      </c>
      <c r="N157" s="144" t="s">
        <v>239</v>
      </c>
    </row>
    <row r="158" spans="2:14" x14ac:dyDescent="0.25">
      <c r="B158" s="161"/>
      <c r="C158" s="182"/>
      <c r="D158" s="182"/>
      <c r="E158" s="26" t="s">
        <v>174</v>
      </c>
      <c r="F158" s="25" t="s">
        <v>55</v>
      </c>
      <c r="G158" s="42">
        <f t="shared" si="17"/>
        <v>18000</v>
      </c>
      <c r="H158" s="43">
        <v>3000</v>
      </c>
      <c r="I158" s="43"/>
      <c r="J158" s="43">
        <v>15000</v>
      </c>
      <c r="K158" s="44">
        <f t="shared" si="18"/>
        <v>3000</v>
      </c>
      <c r="L158" s="45">
        <f t="shared" si="19"/>
        <v>15000</v>
      </c>
      <c r="M158" s="141" t="s">
        <v>226</v>
      </c>
      <c r="N158" s="144" t="s">
        <v>239</v>
      </c>
    </row>
    <row r="159" spans="2:14" x14ac:dyDescent="0.25">
      <c r="B159" s="161"/>
      <c r="C159" s="182"/>
      <c r="D159" s="182"/>
      <c r="E159" s="26" t="s">
        <v>175</v>
      </c>
      <c r="F159" s="25" t="s">
        <v>55</v>
      </c>
      <c r="G159" s="42">
        <f t="shared" si="17"/>
        <v>2802860</v>
      </c>
      <c r="H159" s="43">
        <v>2787860</v>
      </c>
      <c r="I159" s="43"/>
      <c r="J159" s="43">
        <v>15000</v>
      </c>
      <c r="K159" s="44">
        <f t="shared" si="18"/>
        <v>2787860</v>
      </c>
      <c r="L159" s="45">
        <f t="shared" si="19"/>
        <v>15000</v>
      </c>
      <c r="M159" s="141" t="s">
        <v>226</v>
      </c>
      <c r="N159" s="144" t="s">
        <v>239</v>
      </c>
    </row>
    <row r="160" spans="2:14" x14ac:dyDescent="0.25">
      <c r="B160" s="161"/>
      <c r="C160" s="182"/>
      <c r="D160" s="182"/>
      <c r="E160" s="26" t="s">
        <v>176</v>
      </c>
      <c r="F160" s="25" t="s">
        <v>55</v>
      </c>
      <c r="G160" s="42">
        <f t="shared" si="17"/>
        <v>2431060</v>
      </c>
      <c r="H160" s="43">
        <v>2416060</v>
      </c>
      <c r="I160" s="43"/>
      <c r="J160" s="43">
        <v>15000</v>
      </c>
      <c r="K160" s="44">
        <f t="shared" si="18"/>
        <v>2416060</v>
      </c>
      <c r="L160" s="45">
        <f t="shared" si="19"/>
        <v>15000</v>
      </c>
      <c r="M160" s="141" t="s">
        <v>226</v>
      </c>
      <c r="N160" s="144" t="s">
        <v>239</v>
      </c>
    </row>
    <row r="161" spans="2:14" x14ac:dyDescent="0.25">
      <c r="B161" s="161"/>
      <c r="C161" s="182"/>
      <c r="D161" s="182"/>
      <c r="E161" s="26" t="s">
        <v>177</v>
      </c>
      <c r="F161" s="25" t="s">
        <v>55</v>
      </c>
      <c r="G161" s="42">
        <f t="shared" si="17"/>
        <v>1303260</v>
      </c>
      <c r="H161" s="43">
        <v>1288260</v>
      </c>
      <c r="I161" s="43"/>
      <c r="J161" s="43">
        <v>15000</v>
      </c>
      <c r="K161" s="44">
        <f t="shared" si="18"/>
        <v>1288260</v>
      </c>
      <c r="L161" s="45">
        <f t="shared" si="19"/>
        <v>15000</v>
      </c>
      <c r="M161" s="141" t="s">
        <v>226</v>
      </c>
      <c r="N161" s="144" t="s">
        <v>239</v>
      </c>
    </row>
    <row r="162" spans="2:14" x14ac:dyDescent="0.25">
      <c r="B162" s="161"/>
      <c r="C162" s="182"/>
      <c r="D162" s="182"/>
      <c r="E162" s="26" t="s">
        <v>178</v>
      </c>
      <c r="F162" s="25" t="s">
        <v>55</v>
      </c>
      <c r="G162" s="42">
        <f t="shared" si="17"/>
        <v>4000000</v>
      </c>
      <c r="H162" s="43">
        <v>3985000</v>
      </c>
      <c r="I162" s="43"/>
      <c r="J162" s="43">
        <v>15000</v>
      </c>
      <c r="K162" s="44">
        <f t="shared" si="18"/>
        <v>3985000</v>
      </c>
      <c r="L162" s="45">
        <f t="shared" si="19"/>
        <v>15000</v>
      </c>
      <c r="M162" s="141" t="s">
        <v>226</v>
      </c>
      <c r="N162" s="144" t="s">
        <v>239</v>
      </c>
    </row>
    <row r="163" spans="2:14" x14ac:dyDescent="0.25">
      <c r="B163" s="161"/>
      <c r="C163" s="182"/>
      <c r="D163" s="182"/>
      <c r="E163" s="26" t="s">
        <v>179</v>
      </c>
      <c r="F163" s="25" t="s">
        <v>55</v>
      </c>
      <c r="G163" s="42">
        <f t="shared" ref="G163:G170" si="20">SUM(H163:J163)</f>
        <v>10915000</v>
      </c>
      <c r="H163" s="43">
        <v>10900000</v>
      </c>
      <c r="I163" s="43"/>
      <c r="J163" s="43">
        <v>15000</v>
      </c>
      <c r="K163" s="44">
        <f t="shared" ref="K163:K170" si="21">H163+I163</f>
        <v>10900000</v>
      </c>
      <c r="L163" s="45">
        <f t="shared" ref="L163:L170" si="22">J163</f>
        <v>15000</v>
      </c>
      <c r="M163" s="141" t="s">
        <v>226</v>
      </c>
      <c r="N163" s="144" t="s">
        <v>239</v>
      </c>
    </row>
    <row r="164" spans="2:14" x14ac:dyDescent="0.25">
      <c r="B164" s="161"/>
      <c r="C164" s="182"/>
      <c r="D164" s="182"/>
      <c r="E164" s="26" t="s">
        <v>180</v>
      </c>
      <c r="F164" s="25" t="s">
        <v>55</v>
      </c>
      <c r="G164" s="42">
        <f t="shared" si="20"/>
        <v>4671720</v>
      </c>
      <c r="H164" s="43">
        <v>4656720</v>
      </c>
      <c r="I164" s="43"/>
      <c r="J164" s="43">
        <v>15000</v>
      </c>
      <c r="K164" s="44">
        <f t="shared" si="21"/>
        <v>4656720</v>
      </c>
      <c r="L164" s="45">
        <f t="shared" si="22"/>
        <v>15000</v>
      </c>
      <c r="M164" s="141" t="s">
        <v>226</v>
      </c>
      <c r="N164" s="144" t="s">
        <v>239</v>
      </c>
    </row>
    <row r="165" spans="2:14" x14ac:dyDescent="0.25">
      <c r="B165" s="161"/>
      <c r="C165" s="182"/>
      <c r="D165" s="182"/>
      <c r="E165" s="26" t="s">
        <v>181</v>
      </c>
      <c r="F165" s="25" t="s">
        <v>55</v>
      </c>
      <c r="G165" s="42">
        <f t="shared" si="20"/>
        <v>16000</v>
      </c>
      <c r="H165" s="43">
        <v>1000</v>
      </c>
      <c r="I165" s="43"/>
      <c r="J165" s="43">
        <v>15000</v>
      </c>
      <c r="K165" s="44">
        <f t="shared" si="21"/>
        <v>1000</v>
      </c>
      <c r="L165" s="45">
        <f t="shared" si="22"/>
        <v>15000</v>
      </c>
      <c r="M165" s="141" t="s">
        <v>226</v>
      </c>
      <c r="N165" s="144" t="s">
        <v>239</v>
      </c>
    </row>
    <row r="166" spans="2:14" x14ac:dyDescent="0.25">
      <c r="B166" s="161"/>
      <c r="C166" s="182"/>
      <c r="D166" s="182"/>
      <c r="E166" s="26" t="s">
        <v>182</v>
      </c>
      <c r="F166" s="25" t="s">
        <v>55</v>
      </c>
      <c r="G166" s="42">
        <f t="shared" si="20"/>
        <v>2340120</v>
      </c>
      <c r="H166" s="43">
        <v>2325120</v>
      </c>
      <c r="I166" s="43"/>
      <c r="J166" s="43">
        <v>15000</v>
      </c>
      <c r="K166" s="44">
        <f t="shared" si="21"/>
        <v>2325120</v>
      </c>
      <c r="L166" s="45">
        <f t="shared" si="22"/>
        <v>15000</v>
      </c>
      <c r="M166" s="141" t="s">
        <v>226</v>
      </c>
      <c r="N166" s="144" t="s">
        <v>239</v>
      </c>
    </row>
    <row r="167" spans="2:14" x14ac:dyDescent="0.25">
      <c r="B167" s="161"/>
      <c r="C167" s="182"/>
      <c r="D167" s="182"/>
      <c r="E167" s="26" t="s">
        <v>183</v>
      </c>
      <c r="F167" s="25" t="s">
        <v>55</v>
      </c>
      <c r="G167" s="42">
        <f t="shared" si="20"/>
        <v>7385000</v>
      </c>
      <c r="H167" s="43">
        <v>7370000</v>
      </c>
      <c r="I167" s="43"/>
      <c r="J167" s="43">
        <v>15000</v>
      </c>
      <c r="K167" s="44">
        <f t="shared" si="21"/>
        <v>7370000</v>
      </c>
      <c r="L167" s="45">
        <f t="shared" si="22"/>
        <v>15000</v>
      </c>
      <c r="M167" s="141" t="s">
        <v>226</v>
      </c>
      <c r="N167" s="144" t="s">
        <v>239</v>
      </c>
    </row>
    <row r="168" spans="2:14" x14ac:dyDescent="0.25">
      <c r="B168" s="161"/>
      <c r="C168" s="182"/>
      <c r="D168" s="182"/>
      <c r="E168" s="26" t="s">
        <v>184</v>
      </c>
      <c r="F168" s="25" t="s">
        <v>55</v>
      </c>
      <c r="G168" s="42">
        <f t="shared" si="20"/>
        <v>3936600</v>
      </c>
      <c r="H168" s="43">
        <f>3921.6*1000</f>
        <v>3921600</v>
      </c>
      <c r="I168" s="43"/>
      <c r="J168" s="43">
        <v>15000</v>
      </c>
      <c r="K168" s="44">
        <f t="shared" si="21"/>
        <v>3921600</v>
      </c>
      <c r="L168" s="45">
        <f t="shared" si="22"/>
        <v>15000</v>
      </c>
      <c r="M168" s="141" t="s">
        <v>226</v>
      </c>
      <c r="N168" s="144" t="s">
        <v>239</v>
      </c>
    </row>
    <row r="169" spans="2:14" x14ac:dyDescent="0.25">
      <c r="B169" s="161"/>
      <c r="C169" s="182"/>
      <c r="D169" s="182"/>
      <c r="E169" s="26" t="s">
        <v>185</v>
      </c>
      <c r="F169" s="25" t="s">
        <v>55</v>
      </c>
      <c r="G169" s="42">
        <f t="shared" si="20"/>
        <v>1394000</v>
      </c>
      <c r="H169" s="43">
        <v>1379000</v>
      </c>
      <c r="I169" s="43"/>
      <c r="J169" s="43">
        <v>15000</v>
      </c>
      <c r="K169" s="44">
        <f t="shared" si="21"/>
        <v>1379000</v>
      </c>
      <c r="L169" s="45">
        <f t="shared" si="22"/>
        <v>15000</v>
      </c>
      <c r="M169" s="141" t="s">
        <v>226</v>
      </c>
      <c r="N169" s="144" t="s">
        <v>239</v>
      </c>
    </row>
    <row r="170" spans="2:14" x14ac:dyDescent="0.25">
      <c r="B170" s="161"/>
      <c r="C170" s="182"/>
      <c r="D170" s="182"/>
      <c r="E170" s="26" t="s">
        <v>186</v>
      </c>
      <c r="F170" s="25" t="s">
        <v>55</v>
      </c>
      <c r="G170" s="42">
        <f t="shared" si="20"/>
        <v>1840000</v>
      </c>
      <c r="H170" s="43">
        <v>1825000</v>
      </c>
      <c r="I170" s="43"/>
      <c r="J170" s="43">
        <v>15000</v>
      </c>
      <c r="K170" s="44">
        <f t="shared" si="21"/>
        <v>1825000</v>
      </c>
      <c r="L170" s="45">
        <f t="shared" si="22"/>
        <v>15000</v>
      </c>
      <c r="M170" s="141" t="s">
        <v>226</v>
      </c>
      <c r="N170" s="144" t="s">
        <v>239</v>
      </c>
    </row>
    <row r="171" spans="2:14" x14ac:dyDescent="0.25">
      <c r="B171" s="161"/>
      <c r="C171" s="182"/>
      <c r="D171" s="182"/>
      <c r="E171" s="26" t="s">
        <v>187</v>
      </c>
      <c r="F171" s="25" t="s">
        <v>55</v>
      </c>
      <c r="G171" s="42">
        <v>2156000</v>
      </c>
      <c r="H171" s="43">
        <v>2141000</v>
      </c>
      <c r="I171" s="43"/>
      <c r="J171" s="43">
        <v>15000</v>
      </c>
      <c r="K171" s="44">
        <v>2141000</v>
      </c>
      <c r="L171" s="45">
        <v>15000</v>
      </c>
      <c r="M171" s="141" t="s">
        <v>226</v>
      </c>
      <c r="N171" s="142" t="s">
        <v>240</v>
      </c>
    </row>
    <row r="172" spans="2:14" ht="30" customHeight="1" x14ac:dyDescent="0.25">
      <c r="B172" s="161"/>
      <c r="C172" s="181" t="s">
        <v>188</v>
      </c>
      <c r="D172" s="181" t="s">
        <v>189</v>
      </c>
      <c r="E172" s="26" t="s">
        <v>241</v>
      </c>
      <c r="F172" s="28" t="s">
        <v>242</v>
      </c>
      <c r="G172" s="42">
        <f t="shared" ref="G172:G181" si="23">SUM(H172:J172)</f>
        <v>300000</v>
      </c>
      <c r="H172" s="43"/>
      <c r="I172" s="43"/>
      <c r="J172" s="43">
        <f>300*1000</f>
        <v>300000</v>
      </c>
      <c r="K172" s="44">
        <f t="shared" ref="K172:K181" si="24">H172+I172</f>
        <v>0</v>
      </c>
      <c r="L172" s="45">
        <f t="shared" ref="L172:L181" si="25">J172</f>
        <v>300000</v>
      </c>
      <c r="M172" s="141" t="s">
        <v>243</v>
      </c>
      <c r="N172" s="142" t="s">
        <v>244</v>
      </c>
    </row>
    <row r="173" spans="2:14" ht="30" x14ac:dyDescent="0.25">
      <c r="B173" s="161"/>
      <c r="C173" s="181"/>
      <c r="D173" s="181"/>
      <c r="E173" s="26" t="s">
        <v>192</v>
      </c>
      <c r="F173" s="28" t="s">
        <v>242</v>
      </c>
      <c r="G173" s="42">
        <f t="shared" si="23"/>
        <v>14100</v>
      </c>
      <c r="H173" s="43"/>
      <c r="I173" s="43"/>
      <c r="J173" s="43">
        <v>14100</v>
      </c>
      <c r="K173" s="44">
        <f t="shared" si="24"/>
        <v>0</v>
      </c>
      <c r="L173" s="45">
        <f t="shared" si="25"/>
        <v>14100</v>
      </c>
      <c r="M173" s="141" t="s">
        <v>243</v>
      </c>
      <c r="N173" s="142" t="s">
        <v>238</v>
      </c>
    </row>
    <row r="174" spans="2:14" ht="30" x14ac:dyDescent="0.25">
      <c r="B174" s="161"/>
      <c r="C174" s="181"/>
      <c r="D174" s="181"/>
      <c r="E174" s="27" t="s">
        <v>193</v>
      </c>
      <c r="F174" s="28" t="s">
        <v>242</v>
      </c>
      <c r="G174" s="42">
        <f t="shared" si="23"/>
        <v>63600</v>
      </c>
      <c r="H174" s="43"/>
      <c r="I174" s="43"/>
      <c r="J174" s="43">
        <v>63600</v>
      </c>
      <c r="K174" s="44">
        <f t="shared" si="24"/>
        <v>0</v>
      </c>
      <c r="L174" s="45">
        <f t="shared" si="25"/>
        <v>63600</v>
      </c>
      <c r="M174" s="141" t="s">
        <v>243</v>
      </c>
      <c r="N174" s="142" t="s">
        <v>238</v>
      </c>
    </row>
    <row r="175" spans="2:14" ht="45" x14ac:dyDescent="0.25">
      <c r="B175" s="161"/>
      <c r="C175" s="181"/>
      <c r="D175" s="181"/>
      <c r="E175" s="27" t="s">
        <v>194</v>
      </c>
      <c r="F175" s="28" t="s">
        <v>242</v>
      </c>
      <c r="G175" s="42">
        <f t="shared" si="23"/>
        <v>14100</v>
      </c>
      <c r="H175" s="43"/>
      <c r="I175" s="43"/>
      <c r="J175" s="43">
        <f>J173</f>
        <v>14100</v>
      </c>
      <c r="K175" s="44">
        <f t="shared" si="24"/>
        <v>0</v>
      </c>
      <c r="L175" s="45">
        <f t="shared" si="25"/>
        <v>14100</v>
      </c>
      <c r="M175" s="141" t="s">
        <v>245</v>
      </c>
      <c r="N175" s="142" t="s">
        <v>238</v>
      </c>
    </row>
    <row r="176" spans="2:14" x14ac:dyDescent="0.25">
      <c r="B176" s="161"/>
      <c r="C176" s="181"/>
      <c r="D176" s="181"/>
      <c r="E176" s="26" t="s">
        <v>195</v>
      </c>
      <c r="F176" s="28" t="s">
        <v>242</v>
      </c>
      <c r="G176" s="42">
        <f t="shared" si="23"/>
        <v>172000</v>
      </c>
      <c r="H176" s="43"/>
      <c r="I176" s="43"/>
      <c r="J176" s="43">
        <f>172*1000</f>
        <v>172000</v>
      </c>
      <c r="K176" s="44">
        <f t="shared" si="24"/>
        <v>0</v>
      </c>
      <c r="L176" s="45">
        <f t="shared" si="25"/>
        <v>172000</v>
      </c>
      <c r="M176" s="141" t="s">
        <v>243</v>
      </c>
      <c r="N176" s="142" t="s">
        <v>238</v>
      </c>
    </row>
    <row r="177" spans="2:14" x14ac:dyDescent="0.25">
      <c r="B177" s="161"/>
      <c r="C177" s="181"/>
      <c r="D177" s="181"/>
      <c r="E177" s="26" t="s">
        <v>196</v>
      </c>
      <c r="F177" s="28" t="s">
        <v>242</v>
      </c>
      <c r="G177" s="42">
        <f t="shared" si="23"/>
        <v>226000</v>
      </c>
      <c r="H177" s="43"/>
      <c r="I177" s="43"/>
      <c r="J177" s="43">
        <f>226*1000</f>
        <v>226000</v>
      </c>
      <c r="K177" s="44">
        <f t="shared" si="24"/>
        <v>0</v>
      </c>
      <c r="L177" s="45">
        <f t="shared" si="25"/>
        <v>226000</v>
      </c>
      <c r="M177" s="141" t="s">
        <v>243</v>
      </c>
      <c r="N177" s="142" t="s">
        <v>238</v>
      </c>
    </row>
    <row r="178" spans="2:14" x14ac:dyDescent="0.25">
      <c r="B178" s="161"/>
      <c r="C178" s="181"/>
      <c r="D178" s="181"/>
      <c r="E178" s="26" t="s">
        <v>197</v>
      </c>
      <c r="F178" s="28" t="s">
        <v>242</v>
      </c>
      <c r="G178" s="42">
        <f t="shared" si="23"/>
        <v>350000</v>
      </c>
      <c r="H178" s="43"/>
      <c r="I178" s="43"/>
      <c r="J178" s="43">
        <f>350*1000</f>
        <v>350000</v>
      </c>
      <c r="K178" s="44">
        <f t="shared" si="24"/>
        <v>0</v>
      </c>
      <c r="L178" s="45">
        <f t="shared" si="25"/>
        <v>350000</v>
      </c>
      <c r="M178" s="141" t="s">
        <v>243</v>
      </c>
      <c r="N178" s="142" t="s">
        <v>238</v>
      </c>
    </row>
    <row r="179" spans="2:14" x14ac:dyDescent="0.25">
      <c r="B179" s="161"/>
      <c r="C179" s="181"/>
      <c r="D179" s="181"/>
      <c r="E179" s="26" t="s">
        <v>198</v>
      </c>
      <c r="F179" s="28" t="s">
        <v>242</v>
      </c>
      <c r="G179" s="42">
        <f t="shared" si="23"/>
        <v>172000</v>
      </c>
      <c r="H179" s="43"/>
      <c r="I179" s="43"/>
      <c r="J179" s="43">
        <f>J176</f>
        <v>172000</v>
      </c>
      <c r="K179" s="44">
        <f t="shared" si="24"/>
        <v>0</v>
      </c>
      <c r="L179" s="45">
        <f t="shared" si="25"/>
        <v>172000</v>
      </c>
      <c r="M179" s="141" t="s">
        <v>243</v>
      </c>
      <c r="N179" s="142" t="s">
        <v>238</v>
      </c>
    </row>
    <row r="180" spans="2:14" ht="30" x14ac:dyDescent="0.25">
      <c r="B180" s="161"/>
      <c r="C180" s="181"/>
      <c r="D180" s="181"/>
      <c r="E180" s="26" t="s">
        <v>199</v>
      </c>
      <c r="F180" s="28" t="s">
        <v>242</v>
      </c>
      <c r="G180" s="42">
        <f t="shared" si="23"/>
        <v>226000</v>
      </c>
      <c r="H180" s="43"/>
      <c r="I180" s="43"/>
      <c r="J180" s="43">
        <f>J177</f>
        <v>226000</v>
      </c>
      <c r="K180" s="44">
        <f t="shared" si="24"/>
        <v>0</v>
      </c>
      <c r="L180" s="45">
        <f t="shared" si="25"/>
        <v>226000</v>
      </c>
      <c r="M180" s="141" t="s">
        <v>243</v>
      </c>
      <c r="N180" s="142" t="s">
        <v>238</v>
      </c>
    </row>
    <row r="181" spans="2:14" x14ac:dyDescent="0.25">
      <c r="B181" s="161"/>
      <c r="C181" s="181"/>
      <c r="D181" s="181"/>
      <c r="E181" s="26" t="s">
        <v>200</v>
      </c>
      <c r="F181" s="28" t="s">
        <v>242</v>
      </c>
      <c r="G181" s="42">
        <f t="shared" si="23"/>
        <v>38800</v>
      </c>
      <c r="H181" s="43"/>
      <c r="I181" s="43"/>
      <c r="J181" s="43">
        <f>38.8*1000</f>
        <v>38800</v>
      </c>
      <c r="K181" s="44">
        <f t="shared" si="24"/>
        <v>0</v>
      </c>
      <c r="L181" s="45">
        <f t="shared" si="25"/>
        <v>38800</v>
      </c>
      <c r="M181" s="141" t="s">
        <v>243</v>
      </c>
      <c r="N181" s="142" t="s">
        <v>238</v>
      </c>
    </row>
    <row r="182" spans="2:14" ht="30" x14ac:dyDescent="0.25">
      <c r="B182" s="35" t="s">
        <v>246</v>
      </c>
      <c r="C182" s="5"/>
      <c r="D182" s="5"/>
      <c r="E182" s="6"/>
      <c r="F182" s="7" t="s">
        <v>32</v>
      </c>
      <c r="G182" s="36" t="s">
        <v>213</v>
      </c>
      <c r="H182" s="37" t="s">
        <v>214</v>
      </c>
      <c r="I182" s="38" t="s">
        <v>215</v>
      </c>
      <c r="J182" s="39" t="s">
        <v>216</v>
      </c>
      <c r="K182" s="40" t="s">
        <v>217</v>
      </c>
      <c r="L182" s="41" t="s">
        <v>218</v>
      </c>
      <c r="M182" s="36" t="s">
        <v>32</v>
      </c>
      <c r="N182" s="145" t="s">
        <v>219</v>
      </c>
    </row>
    <row r="183" spans="2:14" ht="15" customHeight="1" x14ac:dyDescent="0.25">
      <c r="B183" s="184" t="s">
        <v>247</v>
      </c>
      <c r="C183" s="165" t="s">
        <v>38</v>
      </c>
      <c r="D183" s="165" t="s">
        <v>39</v>
      </c>
      <c r="E183" s="166" t="s">
        <v>40</v>
      </c>
      <c r="F183" s="9" t="s">
        <v>62</v>
      </c>
      <c r="G183" s="42">
        <f t="shared" ref="G183:G214" si="26">SUM(H183:J183)</f>
        <v>13.9</v>
      </c>
      <c r="H183" s="47"/>
      <c r="I183" s="48"/>
      <c r="J183" s="48">
        <f>H3+I3+J3</f>
        <v>13.9</v>
      </c>
      <c r="K183" s="44">
        <f t="shared" ref="K183:K214" si="27">H183+I183</f>
        <v>0</v>
      </c>
      <c r="L183" s="45">
        <f t="shared" ref="L183:L214" si="28">J183</f>
        <v>13.9</v>
      </c>
      <c r="M183" s="141" t="s">
        <v>220</v>
      </c>
      <c r="N183" s="146" t="s">
        <v>221</v>
      </c>
    </row>
    <row r="184" spans="2:14" x14ac:dyDescent="0.25">
      <c r="B184" s="184"/>
      <c r="C184" s="165"/>
      <c r="D184" s="165"/>
      <c r="E184" s="166"/>
      <c r="F184" s="9" t="s">
        <v>42</v>
      </c>
      <c r="G184" s="42">
        <f t="shared" si="26"/>
        <v>13900</v>
      </c>
      <c r="H184" s="47"/>
      <c r="I184" s="48"/>
      <c r="J184" s="48">
        <f>H4+I4+J4</f>
        <v>13900</v>
      </c>
      <c r="K184" s="44">
        <f t="shared" si="27"/>
        <v>0</v>
      </c>
      <c r="L184" s="45">
        <f t="shared" si="28"/>
        <v>13900</v>
      </c>
      <c r="M184" s="141" t="s">
        <v>222</v>
      </c>
      <c r="N184" s="146" t="s">
        <v>221</v>
      </c>
    </row>
    <row r="185" spans="2:14" ht="15" customHeight="1" x14ac:dyDescent="0.25">
      <c r="B185" s="184"/>
      <c r="C185" s="165"/>
      <c r="D185" s="165"/>
      <c r="E185" s="168" t="s">
        <v>43</v>
      </c>
      <c r="F185" s="9" t="s">
        <v>62</v>
      </c>
      <c r="G185" s="42">
        <f t="shared" si="26"/>
        <v>202.6</v>
      </c>
      <c r="H185" s="47"/>
      <c r="I185" s="48"/>
      <c r="J185" s="48">
        <f>H5+I5+J5</f>
        <v>202.6</v>
      </c>
      <c r="K185" s="44">
        <f t="shared" si="27"/>
        <v>0</v>
      </c>
      <c r="L185" s="45">
        <f t="shared" si="28"/>
        <v>202.6</v>
      </c>
      <c r="M185" s="141" t="s">
        <v>220</v>
      </c>
      <c r="N185" s="146" t="s">
        <v>221</v>
      </c>
    </row>
    <row r="186" spans="2:14" x14ac:dyDescent="0.25">
      <c r="B186" s="184"/>
      <c r="C186" s="165"/>
      <c r="D186" s="165"/>
      <c r="E186" s="168"/>
      <c r="F186" s="9" t="s">
        <v>42</v>
      </c>
      <c r="G186" s="42">
        <f t="shared" si="26"/>
        <v>202600</v>
      </c>
      <c r="H186" s="47"/>
      <c r="I186" s="48"/>
      <c r="J186" s="48">
        <f>H6+I6+J6</f>
        <v>202600</v>
      </c>
      <c r="K186" s="44">
        <f t="shared" si="27"/>
        <v>0</v>
      </c>
      <c r="L186" s="45">
        <f t="shared" si="28"/>
        <v>202600</v>
      </c>
      <c r="M186" s="141" t="s">
        <v>220</v>
      </c>
      <c r="N186" s="146" t="s">
        <v>221</v>
      </c>
    </row>
    <row r="187" spans="2:14" ht="15" customHeight="1" x14ac:dyDescent="0.25">
      <c r="B187" s="184"/>
      <c r="C187" s="165" t="s">
        <v>45</v>
      </c>
      <c r="D187" s="165" t="s">
        <v>46</v>
      </c>
      <c r="E187" s="170"/>
      <c r="F187" s="9" t="s">
        <v>47</v>
      </c>
      <c r="G187" s="42">
        <f t="shared" si="26"/>
        <v>268.10000000000002</v>
      </c>
      <c r="H187" s="47"/>
      <c r="I187" s="48"/>
      <c r="J187" s="48">
        <f t="shared" ref="J187:J195" si="29">H9+I9+J9</f>
        <v>268.10000000000002</v>
      </c>
      <c r="K187" s="44">
        <f t="shared" si="27"/>
        <v>0</v>
      </c>
      <c r="L187" s="45">
        <f t="shared" si="28"/>
        <v>268.10000000000002</v>
      </c>
      <c r="M187" s="141" t="s">
        <v>220</v>
      </c>
      <c r="N187" s="146" t="s">
        <v>221</v>
      </c>
    </row>
    <row r="188" spans="2:14" ht="15" customHeight="1" x14ac:dyDescent="0.25">
      <c r="B188" s="184"/>
      <c r="C188" s="165"/>
      <c r="D188" s="165"/>
      <c r="E188" s="170"/>
      <c r="F188" s="9" t="s">
        <v>48</v>
      </c>
      <c r="G188" s="42">
        <f t="shared" si="26"/>
        <v>241.29000000000002</v>
      </c>
      <c r="H188" s="47"/>
      <c r="I188" s="48"/>
      <c r="J188" s="48">
        <f t="shared" si="29"/>
        <v>241.29000000000002</v>
      </c>
      <c r="K188" s="44">
        <f t="shared" si="27"/>
        <v>0</v>
      </c>
      <c r="L188" s="45">
        <f t="shared" si="28"/>
        <v>241.29000000000002</v>
      </c>
      <c r="M188" s="141" t="s">
        <v>220</v>
      </c>
      <c r="N188" s="146" t="s">
        <v>221</v>
      </c>
    </row>
    <row r="189" spans="2:14" x14ac:dyDescent="0.25">
      <c r="B189" s="184"/>
      <c r="C189" s="165"/>
      <c r="D189" s="165"/>
      <c r="E189" s="170"/>
      <c r="F189" s="9" t="s">
        <v>49</v>
      </c>
      <c r="G189" s="42">
        <f t="shared" si="26"/>
        <v>2726.5769999999998</v>
      </c>
      <c r="H189" s="47"/>
      <c r="I189" s="48"/>
      <c r="J189" s="48">
        <f t="shared" si="29"/>
        <v>2726.5769999999998</v>
      </c>
      <c r="K189" s="44">
        <f t="shared" si="27"/>
        <v>0</v>
      </c>
      <c r="L189" s="45">
        <f t="shared" si="28"/>
        <v>2726.5769999999998</v>
      </c>
      <c r="M189" s="141" t="s">
        <v>248</v>
      </c>
      <c r="N189" s="146" t="s">
        <v>221</v>
      </c>
    </row>
    <row r="190" spans="2:14" ht="15" customHeight="1" x14ac:dyDescent="0.25">
      <c r="B190" s="184"/>
      <c r="C190" s="165"/>
      <c r="D190" s="165" t="s">
        <v>50</v>
      </c>
      <c r="E190" s="171" t="s">
        <v>51</v>
      </c>
      <c r="F190" s="9" t="s">
        <v>41</v>
      </c>
      <c r="G190" s="42">
        <f t="shared" si="26"/>
        <v>332.09</v>
      </c>
      <c r="H190" s="47"/>
      <c r="I190" s="48"/>
      <c r="J190" s="48">
        <f t="shared" si="29"/>
        <v>332.09</v>
      </c>
      <c r="K190" s="44">
        <f t="shared" si="27"/>
        <v>0</v>
      </c>
      <c r="L190" s="45">
        <f t="shared" si="28"/>
        <v>332.09</v>
      </c>
      <c r="M190" s="141" t="s">
        <v>220</v>
      </c>
      <c r="N190" s="146" t="s">
        <v>221</v>
      </c>
    </row>
    <row r="191" spans="2:14" x14ac:dyDescent="0.25">
      <c r="B191" s="184"/>
      <c r="C191" s="165"/>
      <c r="D191" s="165"/>
      <c r="E191" s="171"/>
      <c r="F191" s="9" t="s">
        <v>224</v>
      </c>
      <c r="G191" s="42">
        <f t="shared" si="26"/>
        <v>3305.3996992499997</v>
      </c>
      <c r="H191" s="47"/>
      <c r="I191" s="48"/>
      <c r="J191" s="48">
        <f t="shared" si="29"/>
        <v>3305.3996992499997</v>
      </c>
      <c r="K191" s="44">
        <f t="shared" si="27"/>
        <v>0</v>
      </c>
      <c r="L191" s="45">
        <f t="shared" si="28"/>
        <v>3305.3996992499997</v>
      </c>
      <c r="M191" s="141" t="s">
        <v>225</v>
      </c>
      <c r="N191" s="146" t="s">
        <v>221</v>
      </c>
    </row>
    <row r="192" spans="2:14" ht="15" customHeight="1" x14ac:dyDescent="0.25">
      <c r="B192" s="184"/>
      <c r="C192" s="165"/>
      <c r="D192" s="165"/>
      <c r="E192" s="171" t="s">
        <v>53</v>
      </c>
      <c r="F192" s="9" t="s">
        <v>41</v>
      </c>
      <c r="G192" s="42">
        <f t="shared" si="26"/>
        <v>348.48</v>
      </c>
      <c r="H192" s="47"/>
      <c r="I192" s="48"/>
      <c r="J192" s="48">
        <f t="shared" si="29"/>
        <v>348.48</v>
      </c>
      <c r="K192" s="44">
        <f t="shared" si="27"/>
        <v>0</v>
      </c>
      <c r="L192" s="45">
        <f t="shared" si="28"/>
        <v>348.48</v>
      </c>
      <c r="M192" s="141" t="s">
        <v>220</v>
      </c>
      <c r="N192" s="146" t="s">
        <v>221</v>
      </c>
    </row>
    <row r="193" spans="2:14" x14ac:dyDescent="0.25">
      <c r="B193" s="184"/>
      <c r="C193" s="165"/>
      <c r="D193" s="165"/>
      <c r="E193" s="171"/>
      <c r="F193" s="9" t="s">
        <v>224</v>
      </c>
      <c r="G193" s="42">
        <f t="shared" si="26"/>
        <v>3357.0489744000001</v>
      </c>
      <c r="H193" s="47"/>
      <c r="I193" s="48"/>
      <c r="J193" s="48">
        <f t="shared" si="29"/>
        <v>3357.0489744000001</v>
      </c>
      <c r="K193" s="44">
        <f t="shared" si="27"/>
        <v>0</v>
      </c>
      <c r="L193" s="45">
        <f t="shared" si="28"/>
        <v>3357.0489744000001</v>
      </c>
      <c r="M193" s="141" t="s">
        <v>225</v>
      </c>
      <c r="N193" s="146" t="s">
        <v>221</v>
      </c>
    </row>
    <row r="194" spans="2:14" ht="15" customHeight="1" x14ac:dyDescent="0.25">
      <c r="B194" s="184"/>
      <c r="C194" s="165"/>
      <c r="D194" s="165" t="s">
        <v>54</v>
      </c>
      <c r="E194" s="170"/>
      <c r="F194" s="9" t="s">
        <v>41</v>
      </c>
      <c r="G194" s="42">
        <f t="shared" si="26"/>
        <v>380.7</v>
      </c>
      <c r="H194" s="47"/>
      <c r="I194" s="48"/>
      <c r="J194" s="48">
        <f t="shared" si="29"/>
        <v>380.7</v>
      </c>
      <c r="K194" s="44">
        <f t="shared" si="27"/>
        <v>0</v>
      </c>
      <c r="L194" s="45">
        <f t="shared" si="28"/>
        <v>380.7</v>
      </c>
      <c r="M194" s="141" t="s">
        <v>220</v>
      </c>
      <c r="N194" s="146" t="s">
        <v>221</v>
      </c>
    </row>
    <row r="195" spans="2:14" x14ac:dyDescent="0.25">
      <c r="B195" s="184"/>
      <c r="C195" s="165"/>
      <c r="D195" s="165"/>
      <c r="E195" s="170"/>
      <c r="F195" s="9" t="s">
        <v>55</v>
      </c>
      <c r="G195" s="42">
        <f t="shared" si="26"/>
        <v>3059.8037291507881</v>
      </c>
      <c r="H195" s="47"/>
      <c r="I195" s="48"/>
      <c r="J195" s="48">
        <f t="shared" si="29"/>
        <v>3059.8037291507881</v>
      </c>
      <c r="K195" s="44">
        <f t="shared" si="27"/>
        <v>0</v>
      </c>
      <c r="L195" s="45">
        <f t="shared" si="28"/>
        <v>3059.8037291507881</v>
      </c>
      <c r="M195" s="141" t="s">
        <v>226</v>
      </c>
      <c r="N195" s="146" t="s">
        <v>221</v>
      </c>
    </row>
    <row r="196" spans="2:14" ht="15" customHeight="1" x14ac:dyDescent="0.25">
      <c r="B196" s="184"/>
      <c r="C196" s="165" t="s">
        <v>59</v>
      </c>
      <c r="D196" s="173" t="s">
        <v>60</v>
      </c>
      <c r="E196" s="172" t="s">
        <v>61</v>
      </c>
      <c r="F196" s="11" t="s">
        <v>62</v>
      </c>
      <c r="G196" s="42">
        <f t="shared" si="26"/>
        <v>266</v>
      </c>
      <c r="H196" s="47"/>
      <c r="I196" s="48"/>
      <c r="J196" s="48">
        <f t="shared" ref="J196:J203" si="30">H21+I21+J21</f>
        <v>266</v>
      </c>
      <c r="K196" s="44">
        <f t="shared" si="27"/>
        <v>0</v>
      </c>
      <c r="L196" s="45">
        <f t="shared" si="28"/>
        <v>266</v>
      </c>
      <c r="M196" s="141" t="s">
        <v>62</v>
      </c>
      <c r="N196" s="146" t="s">
        <v>221</v>
      </c>
    </row>
    <row r="197" spans="2:14" x14ac:dyDescent="0.25">
      <c r="B197" s="184"/>
      <c r="C197" s="165"/>
      <c r="D197" s="173"/>
      <c r="E197" s="172"/>
      <c r="F197" s="11" t="s">
        <v>42</v>
      </c>
      <c r="G197" s="42">
        <f t="shared" si="26"/>
        <v>266000</v>
      </c>
      <c r="H197" s="47"/>
      <c r="I197" s="48"/>
      <c r="J197" s="48">
        <f t="shared" si="30"/>
        <v>266000</v>
      </c>
      <c r="K197" s="44">
        <f t="shared" si="27"/>
        <v>0</v>
      </c>
      <c r="L197" s="45">
        <f t="shared" si="28"/>
        <v>266000</v>
      </c>
      <c r="M197" s="141" t="s">
        <v>42</v>
      </c>
      <c r="N197" s="146" t="s">
        <v>221</v>
      </c>
    </row>
    <row r="198" spans="2:14" ht="15" customHeight="1" x14ac:dyDescent="0.25">
      <c r="B198" s="184"/>
      <c r="C198" s="165"/>
      <c r="D198" s="173" t="s">
        <v>63</v>
      </c>
      <c r="E198" s="172" t="s">
        <v>64</v>
      </c>
      <c r="F198" s="11" t="s">
        <v>62</v>
      </c>
      <c r="G198" s="42">
        <f t="shared" si="26"/>
        <v>82</v>
      </c>
      <c r="H198" s="47"/>
      <c r="I198" s="48"/>
      <c r="J198" s="48">
        <f t="shared" si="30"/>
        <v>82</v>
      </c>
      <c r="K198" s="44">
        <f t="shared" si="27"/>
        <v>0</v>
      </c>
      <c r="L198" s="45">
        <f t="shared" si="28"/>
        <v>82</v>
      </c>
      <c r="M198" s="141" t="s">
        <v>220</v>
      </c>
      <c r="N198" s="146" t="s">
        <v>221</v>
      </c>
    </row>
    <row r="199" spans="2:14" x14ac:dyDescent="0.25">
      <c r="B199" s="184"/>
      <c r="C199" s="165"/>
      <c r="D199" s="173"/>
      <c r="E199" s="172"/>
      <c r="F199" s="11" t="s">
        <v>42</v>
      </c>
      <c r="G199" s="42">
        <f t="shared" si="26"/>
        <v>82000</v>
      </c>
      <c r="H199" s="47"/>
      <c r="I199" s="48"/>
      <c r="J199" s="48">
        <f t="shared" si="30"/>
        <v>82000</v>
      </c>
      <c r="K199" s="44">
        <f t="shared" si="27"/>
        <v>0</v>
      </c>
      <c r="L199" s="45">
        <f t="shared" si="28"/>
        <v>82000</v>
      </c>
      <c r="M199" s="141" t="s">
        <v>222</v>
      </c>
      <c r="N199" s="146" t="s">
        <v>221</v>
      </c>
    </row>
    <row r="200" spans="2:14" x14ac:dyDescent="0.25">
      <c r="B200" s="184"/>
      <c r="C200" s="165"/>
      <c r="D200" s="173"/>
      <c r="E200" s="172" t="s">
        <v>65</v>
      </c>
      <c r="F200" s="11" t="s">
        <v>62</v>
      </c>
      <c r="G200" s="42">
        <f t="shared" si="26"/>
        <v>309</v>
      </c>
      <c r="H200" s="47"/>
      <c r="I200" s="48"/>
      <c r="J200" s="48">
        <f t="shared" si="30"/>
        <v>309</v>
      </c>
      <c r="K200" s="44">
        <f t="shared" si="27"/>
        <v>0</v>
      </c>
      <c r="L200" s="45">
        <f t="shared" si="28"/>
        <v>309</v>
      </c>
      <c r="M200" s="141" t="s">
        <v>220</v>
      </c>
      <c r="N200" s="146" t="s">
        <v>221</v>
      </c>
    </row>
    <row r="201" spans="2:14" x14ac:dyDescent="0.25">
      <c r="B201" s="184"/>
      <c r="C201" s="165"/>
      <c r="D201" s="173"/>
      <c r="E201" s="172"/>
      <c r="F201" s="11" t="s">
        <v>42</v>
      </c>
      <c r="G201" s="42">
        <f t="shared" si="26"/>
        <v>309000</v>
      </c>
      <c r="H201" s="47"/>
      <c r="I201" s="48"/>
      <c r="J201" s="48">
        <f t="shared" si="30"/>
        <v>309000</v>
      </c>
      <c r="K201" s="44">
        <f t="shared" si="27"/>
        <v>0</v>
      </c>
      <c r="L201" s="45">
        <f t="shared" si="28"/>
        <v>309000</v>
      </c>
      <c r="M201" s="141" t="s">
        <v>222</v>
      </c>
      <c r="N201" s="146" t="s">
        <v>221</v>
      </c>
    </row>
    <row r="202" spans="2:14" ht="13.5" customHeight="1" x14ac:dyDescent="0.25">
      <c r="B202" s="184"/>
      <c r="C202" s="165"/>
      <c r="D202" s="173" t="s">
        <v>66</v>
      </c>
      <c r="E202" s="172" t="s">
        <v>67</v>
      </c>
      <c r="F202" s="11" t="s">
        <v>62</v>
      </c>
      <c r="G202" s="42">
        <f t="shared" si="26"/>
        <v>299</v>
      </c>
      <c r="H202" s="47"/>
      <c r="I202" s="48"/>
      <c r="J202" s="48">
        <f t="shared" si="30"/>
        <v>299</v>
      </c>
      <c r="K202" s="44">
        <f t="shared" si="27"/>
        <v>0</v>
      </c>
      <c r="L202" s="45">
        <f t="shared" si="28"/>
        <v>299</v>
      </c>
      <c r="M202" s="141" t="s">
        <v>220</v>
      </c>
      <c r="N202" s="146" t="s">
        <v>221</v>
      </c>
    </row>
    <row r="203" spans="2:14" x14ac:dyDescent="0.25">
      <c r="B203" s="184"/>
      <c r="C203" s="165"/>
      <c r="D203" s="173"/>
      <c r="E203" s="172"/>
      <c r="F203" s="11" t="s">
        <v>42</v>
      </c>
      <c r="G203" s="42">
        <f t="shared" si="26"/>
        <v>299000</v>
      </c>
      <c r="H203" s="47"/>
      <c r="I203" s="48"/>
      <c r="J203" s="48">
        <f t="shared" si="30"/>
        <v>299000</v>
      </c>
      <c r="K203" s="44">
        <f t="shared" si="27"/>
        <v>0</v>
      </c>
      <c r="L203" s="45">
        <f t="shared" si="28"/>
        <v>299000</v>
      </c>
      <c r="M203" s="141" t="s">
        <v>222</v>
      </c>
      <c r="N203" s="146" t="s">
        <v>221</v>
      </c>
    </row>
    <row r="204" spans="2:14" ht="15" customHeight="1" x14ac:dyDescent="0.25">
      <c r="B204" s="184"/>
      <c r="C204" s="165"/>
      <c r="D204" s="173" t="s">
        <v>70</v>
      </c>
      <c r="E204" s="172" t="s">
        <v>71</v>
      </c>
      <c r="F204" s="11" t="s">
        <v>62</v>
      </c>
      <c r="G204" s="42">
        <f t="shared" si="26"/>
        <v>184</v>
      </c>
      <c r="H204" s="47"/>
      <c r="I204" s="48"/>
      <c r="J204" s="48">
        <f t="shared" ref="J204:J243" si="31">H31+I31+J31</f>
        <v>184</v>
      </c>
      <c r="K204" s="44">
        <f t="shared" si="27"/>
        <v>0</v>
      </c>
      <c r="L204" s="45">
        <f t="shared" si="28"/>
        <v>184</v>
      </c>
      <c r="M204" s="141" t="s">
        <v>220</v>
      </c>
      <c r="N204" s="146" t="s">
        <v>221</v>
      </c>
    </row>
    <row r="205" spans="2:14" x14ac:dyDescent="0.25">
      <c r="B205" s="184"/>
      <c r="C205" s="165"/>
      <c r="D205" s="173"/>
      <c r="E205" s="172"/>
      <c r="F205" s="11" t="s">
        <v>42</v>
      </c>
      <c r="G205" s="42">
        <f t="shared" si="26"/>
        <v>184000</v>
      </c>
      <c r="H205" s="47"/>
      <c r="I205" s="48"/>
      <c r="J205" s="48">
        <f t="shared" si="31"/>
        <v>184000</v>
      </c>
      <c r="K205" s="44">
        <f t="shared" si="27"/>
        <v>0</v>
      </c>
      <c r="L205" s="45">
        <f t="shared" si="28"/>
        <v>184000</v>
      </c>
      <c r="M205" s="141" t="s">
        <v>222</v>
      </c>
      <c r="N205" s="146" t="s">
        <v>221</v>
      </c>
    </row>
    <row r="206" spans="2:14" ht="15" customHeight="1" x14ac:dyDescent="0.25">
      <c r="B206" s="184"/>
      <c r="C206" s="165"/>
      <c r="D206" s="173" t="s">
        <v>72</v>
      </c>
      <c r="E206" s="172" t="s">
        <v>73</v>
      </c>
      <c r="F206" s="11" t="s">
        <v>62</v>
      </c>
      <c r="G206" s="42">
        <f t="shared" si="26"/>
        <v>263</v>
      </c>
      <c r="H206" s="47"/>
      <c r="I206" s="48"/>
      <c r="J206" s="48">
        <f t="shared" si="31"/>
        <v>263</v>
      </c>
      <c r="K206" s="44">
        <f t="shared" si="27"/>
        <v>0</v>
      </c>
      <c r="L206" s="45">
        <f t="shared" si="28"/>
        <v>263</v>
      </c>
      <c r="M206" s="141" t="s">
        <v>220</v>
      </c>
      <c r="N206" s="146" t="s">
        <v>221</v>
      </c>
    </row>
    <row r="207" spans="2:14" x14ac:dyDescent="0.25">
      <c r="B207" s="184"/>
      <c r="C207" s="165"/>
      <c r="D207" s="173"/>
      <c r="E207" s="172"/>
      <c r="F207" s="11" t="s">
        <v>42</v>
      </c>
      <c r="G207" s="42">
        <f t="shared" si="26"/>
        <v>263000</v>
      </c>
      <c r="H207" s="47"/>
      <c r="I207" s="48"/>
      <c r="J207" s="48">
        <f t="shared" si="31"/>
        <v>263000</v>
      </c>
      <c r="K207" s="44">
        <f t="shared" si="27"/>
        <v>0</v>
      </c>
      <c r="L207" s="45">
        <f t="shared" si="28"/>
        <v>263000</v>
      </c>
      <c r="M207" s="141" t="s">
        <v>222</v>
      </c>
      <c r="N207" s="146" t="s">
        <v>221</v>
      </c>
    </row>
    <row r="208" spans="2:14" ht="15" customHeight="1" x14ac:dyDescent="0.25">
      <c r="B208" s="184"/>
      <c r="C208" s="165"/>
      <c r="D208" s="173" t="s">
        <v>74</v>
      </c>
      <c r="E208" s="172" t="s">
        <v>75</v>
      </c>
      <c r="F208" s="11" t="s">
        <v>62</v>
      </c>
      <c r="G208" s="42">
        <f t="shared" si="26"/>
        <v>288</v>
      </c>
      <c r="H208" s="47"/>
      <c r="I208" s="48"/>
      <c r="J208" s="48">
        <f t="shared" si="31"/>
        <v>288</v>
      </c>
      <c r="K208" s="44">
        <f t="shared" si="27"/>
        <v>0</v>
      </c>
      <c r="L208" s="45">
        <f t="shared" si="28"/>
        <v>288</v>
      </c>
      <c r="M208" s="141" t="s">
        <v>220</v>
      </c>
      <c r="N208" s="146" t="s">
        <v>221</v>
      </c>
    </row>
    <row r="209" spans="2:14" x14ac:dyDescent="0.25">
      <c r="B209" s="184"/>
      <c r="C209" s="165"/>
      <c r="D209" s="173"/>
      <c r="E209" s="172"/>
      <c r="F209" s="11" t="s">
        <v>42</v>
      </c>
      <c r="G209" s="42">
        <f t="shared" si="26"/>
        <v>288000</v>
      </c>
      <c r="H209" s="47"/>
      <c r="I209" s="48"/>
      <c r="J209" s="48">
        <f t="shared" si="31"/>
        <v>288000</v>
      </c>
      <c r="K209" s="44">
        <f t="shared" si="27"/>
        <v>0</v>
      </c>
      <c r="L209" s="45">
        <f t="shared" si="28"/>
        <v>288000</v>
      </c>
      <c r="M209" s="141" t="s">
        <v>222</v>
      </c>
      <c r="N209" s="146" t="s">
        <v>221</v>
      </c>
    </row>
    <row r="210" spans="2:14" ht="15" customHeight="1" x14ac:dyDescent="0.25">
      <c r="B210" s="184"/>
      <c r="C210" s="165"/>
      <c r="D210" s="173" t="s">
        <v>76</v>
      </c>
      <c r="E210" s="172" t="s">
        <v>77</v>
      </c>
      <c r="F210" s="11" t="s">
        <v>62</v>
      </c>
      <c r="G210" s="42">
        <f t="shared" si="26"/>
        <v>43</v>
      </c>
      <c r="H210" s="47"/>
      <c r="I210" s="48"/>
      <c r="J210" s="48">
        <f t="shared" si="31"/>
        <v>43</v>
      </c>
      <c r="K210" s="44">
        <f t="shared" si="27"/>
        <v>0</v>
      </c>
      <c r="L210" s="45">
        <f t="shared" si="28"/>
        <v>43</v>
      </c>
      <c r="M210" s="141" t="s">
        <v>220</v>
      </c>
      <c r="N210" s="146" t="s">
        <v>221</v>
      </c>
    </row>
    <row r="211" spans="2:14" x14ac:dyDescent="0.25">
      <c r="B211" s="184"/>
      <c r="C211" s="165"/>
      <c r="D211" s="173"/>
      <c r="E211" s="172"/>
      <c r="F211" s="11" t="s">
        <v>42</v>
      </c>
      <c r="G211" s="42">
        <f t="shared" si="26"/>
        <v>43000</v>
      </c>
      <c r="H211" s="47"/>
      <c r="I211" s="48"/>
      <c r="J211" s="48">
        <f t="shared" si="31"/>
        <v>43000</v>
      </c>
      <c r="K211" s="44">
        <f t="shared" si="27"/>
        <v>0</v>
      </c>
      <c r="L211" s="45">
        <f t="shared" si="28"/>
        <v>43000</v>
      </c>
      <c r="M211" s="141" t="s">
        <v>222</v>
      </c>
      <c r="N211" s="146" t="s">
        <v>221</v>
      </c>
    </row>
    <row r="212" spans="2:14" ht="15" customHeight="1" x14ac:dyDescent="0.25">
      <c r="B212" s="184"/>
      <c r="C212" s="165"/>
      <c r="D212" s="173" t="s">
        <v>78</v>
      </c>
      <c r="E212" s="172" t="s">
        <v>79</v>
      </c>
      <c r="F212" s="11" t="s">
        <v>62</v>
      </c>
      <c r="G212" s="42">
        <f t="shared" si="26"/>
        <v>234</v>
      </c>
      <c r="H212" s="47"/>
      <c r="I212" s="48"/>
      <c r="J212" s="48">
        <f t="shared" si="31"/>
        <v>234</v>
      </c>
      <c r="K212" s="44">
        <f t="shared" si="27"/>
        <v>0</v>
      </c>
      <c r="L212" s="45">
        <f t="shared" si="28"/>
        <v>234</v>
      </c>
      <c r="M212" s="141" t="s">
        <v>220</v>
      </c>
      <c r="N212" s="146" t="s">
        <v>221</v>
      </c>
    </row>
    <row r="213" spans="2:14" x14ac:dyDescent="0.25">
      <c r="B213" s="184"/>
      <c r="C213" s="165"/>
      <c r="D213" s="173"/>
      <c r="E213" s="172"/>
      <c r="F213" s="11" t="s">
        <v>42</v>
      </c>
      <c r="G213" s="42">
        <f t="shared" si="26"/>
        <v>234000</v>
      </c>
      <c r="H213" s="47"/>
      <c r="I213" s="48"/>
      <c r="J213" s="48">
        <f t="shared" si="31"/>
        <v>234000</v>
      </c>
      <c r="K213" s="44">
        <f t="shared" si="27"/>
        <v>0</v>
      </c>
      <c r="L213" s="45">
        <f t="shared" si="28"/>
        <v>234000</v>
      </c>
      <c r="M213" s="141" t="s">
        <v>222</v>
      </c>
      <c r="N213" s="146" t="s">
        <v>221</v>
      </c>
    </row>
    <row r="214" spans="2:14" ht="15" customHeight="1" x14ac:dyDescent="0.25">
      <c r="B214" s="184"/>
      <c r="C214" s="165"/>
      <c r="D214" s="173" t="s">
        <v>80</v>
      </c>
      <c r="E214" s="172" t="s">
        <v>81</v>
      </c>
      <c r="F214" s="11" t="s">
        <v>62</v>
      </c>
      <c r="G214" s="42">
        <f t="shared" si="26"/>
        <v>82</v>
      </c>
      <c r="H214" s="47"/>
      <c r="I214" s="48"/>
      <c r="J214" s="48">
        <f t="shared" si="31"/>
        <v>82</v>
      </c>
      <c r="K214" s="44">
        <f t="shared" si="27"/>
        <v>0</v>
      </c>
      <c r="L214" s="45">
        <f t="shared" si="28"/>
        <v>82</v>
      </c>
      <c r="M214" s="141" t="s">
        <v>220</v>
      </c>
      <c r="N214" s="146" t="s">
        <v>221</v>
      </c>
    </row>
    <row r="215" spans="2:14" x14ac:dyDescent="0.25">
      <c r="B215" s="184"/>
      <c r="C215" s="165"/>
      <c r="D215" s="173"/>
      <c r="E215" s="172"/>
      <c r="F215" s="11" t="s">
        <v>42</v>
      </c>
      <c r="G215" s="42">
        <f t="shared" ref="G215:G246" si="32">SUM(H215:J215)</f>
        <v>82000</v>
      </c>
      <c r="H215" s="47"/>
      <c r="I215" s="48"/>
      <c r="J215" s="48">
        <f t="shared" si="31"/>
        <v>82000</v>
      </c>
      <c r="K215" s="44">
        <f t="shared" ref="K215:K246" si="33">H215+I215</f>
        <v>0</v>
      </c>
      <c r="L215" s="45">
        <f t="shared" ref="L215:L246" si="34">J215</f>
        <v>82000</v>
      </c>
      <c r="M215" s="141" t="s">
        <v>222</v>
      </c>
      <c r="N215" s="146" t="s">
        <v>221</v>
      </c>
    </row>
    <row r="216" spans="2:14" ht="13.5" customHeight="1" x14ac:dyDescent="0.25">
      <c r="B216" s="184"/>
      <c r="C216" s="165"/>
      <c r="D216" s="173" t="s">
        <v>82</v>
      </c>
      <c r="E216" s="172" t="s">
        <v>83</v>
      </c>
      <c r="F216" s="11" t="s">
        <v>62</v>
      </c>
      <c r="G216" s="42">
        <f t="shared" si="32"/>
        <v>39</v>
      </c>
      <c r="H216" s="47"/>
      <c r="I216" s="48"/>
      <c r="J216" s="48">
        <f t="shared" si="31"/>
        <v>39</v>
      </c>
      <c r="K216" s="44">
        <f t="shared" si="33"/>
        <v>0</v>
      </c>
      <c r="L216" s="45">
        <f t="shared" si="34"/>
        <v>39</v>
      </c>
      <c r="M216" s="141" t="s">
        <v>220</v>
      </c>
      <c r="N216" s="146" t="s">
        <v>221</v>
      </c>
    </row>
    <row r="217" spans="2:14" x14ac:dyDescent="0.25">
      <c r="B217" s="184"/>
      <c r="C217" s="165"/>
      <c r="D217" s="173"/>
      <c r="E217" s="172"/>
      <c r="F217" s="11" t="s">
        <v>42</v>
      </c>
      <c r="G217" s="42">
        <f t="shared" si="32"/>
        <v>39000</v>
      </c>
      <c r="H217" s="47"/>
      <c r="I217" s="48"/>
      <c r="J217" s="48">
        <f t="shared" si="31"/>
        <v>39000</v>
      </c>
      <c r="K217" s="44">
        <f t="shared" si="33"/>
        <v>0</v>
      </c>
      <c r="L217" s="45">
        <f t="shared" si="34"/>
        <v>39000</v>
      </c>
      <c r="M217" s="141" t="s">
        <v>222</v>
      </c>
      <c r="N217" s="146" t="s">
        <v>221</v>
      </c>
    </row>
    <row r="218" spans="2:14" ht="13.5" customHeight="1" x14ac:dyDescent="0.25">
      <c r="B218" s="184"/>
      <c r="C218" s="165"/>
      <c r="D218" s="173" t="s">
        <v>84</v>
      </c>
      <c r="E218" s="172" t="s">
        <v>85</v>
      </c>
      <c r="F218" s="11" t="s">
        <v>62</v>
      </c>
      <c r="G218" s="42">
        <f t="shared" si="32"/>
        <v>173</v>
      </c>
      <c r="H218" s="47"/>
      <c r="I218" s="48"/>
      <c r="J218" s="48">
        <f t="shared" si="31"/>
        <v>173</v>
      </c>
      <c r="K218" s="44">
        <f t="shared" si="33"/>
        <v>0</v>
      </c>
      <c r="L218" s="45">
        <f t="shared" si="34"/>
        <v>173</v>
      </c>
      <c r="M218" s="141" t="s">
        <v>220</v>
      </c>
      <c r="N218" s="146" t="s">
        <v>221</v>
      </c>
    </row>
    <row r="219" spans="2:14" x14ac:dyDescent="0.25">
      <c r="B219" s="184"/>
      <c r="C219" s="165"/>
      <c r="D219" s="173"/>
      <c r="E219" s="172"/>
      <c r="F219" s="11" t="s">
        <v>42</v>
      </c>
      <c r="G219" s="42">
        <f t="shared" si="32"/>
        <v>173000</v>
      </c>
      <c r="H219" s="47"/>
      <c r="I219" s="48"/>
      <c r="J219" s="48">
        <f t="shared" si="31"/>
        <v>173000</v>
      </c>
      <c r="K219" s="44">
        <f t="shared" si="33"/>
        <v>0</v>
      </c>
      <c r="L219" s="45">
        <f t="shared" si="34"/>
        <v>173000</v>
      </c>
      <c r="M219" s="141" t="s">
        <v>222</v>
      </c>
      <c r="N219" s="146" t="s">
        <v>221</v>
      </c>
    </row>
    <row r="220" spans="2:14" ht="13.5" customHeight="1" x14ac:dyDescent="0.25">
      <c r="B220" s="184"/>
      <c r="C220" s="165"/>
      <c r="D220" s="173" t="s">
        <v>86</v>
      </c>
      <c r="E220" s="172" t="s">
        <v>87</v>
      </c>
      <c r="F220" s="11" t="s">
        <v>62</v>
      </c>
      <c r="G220" s="42">
        <f t="shared" si="32"/>
        <v>156</v>
      </c>
      <c r="H220" s="47"/>
      <c r="I220" s="48"/>
      <c r="J220" s="48">
        <f t="shared" si="31"/>
        <v>156</v>
      </c>
      <c r="K220" s="44">
        <f t="shared" si="33"/>
        <v>0</v>
      </c>
      <c r="L220" s="45">
        <f t="shared" si="34"/>
        <v>156</v>
      </c>
      <c r="M220" s="141" t="s">
        <v>220</v>
      </c>
      <c r="N220" s="146" t="s">
        <v>221</v>
      </c>
    </row>
    <row r="221" spans="2:14" x14ac:dyDescent="0.25">
      <c r="B221" s="184"/>
      <c r="C221" s="165"/>
      <c r="D221" s="173"/>
      <c r="E221" s="172"/>
      <c r="F221" s="11" t="s">
        <v>42</v>
      </c>
      <c r="G221" s="42">
        <f t="shared" si="32"/>
        <v>156000</v>
      </c>
      <c r="H221" s="47"/>
      <c r="I221" s="48"/>
      <c r="J221" s="48">
        <f t="shared" si="31"/>
        <v>156000</v>
      </c>
      <c r="K221" s="44">
        <f t="shared" si="33"/>
        <v>0</v>
      </c>
      <c r="L221" s="45">
        <f t="shared" si="34"/>
        <v>156000</v>
      </c>
      <c r="M221" s="141" t="s">
        <v>222</v>
      </c>
      <c r="N221" s="146" t="s">
        <v>221</v>
      </c>
    </row>
    <row r="222" spans="2:14" ht="13.5" customHeight="1" x14ac:dyDescent="0.25">
      <c r="B222" s="184"/>
      <c r="C222" s="165"/>
      <c r="D222" s="173" t="s">
        <v>88</v>
      </c>
      <c r="E222" s="172" t="s">
        <v>89</v>
      </c>
      <c r="F222" s="11" t="s">
        <v>62</v>
      </c>
      <c r="G222" s="42">
        <f t="shared" si="32"/>
        <v>47</v>
      </c>
      <c r="H222" s="47"/>
      <c r="I222" s="48"/>
      <c r="J222" s="48">
        <f t="shared" si="31"/>
        <v>47</v>
      </c>
      <c r="K222" s="44">
        <f t="shared" si="33"/>
        <v>0</v>
      </c>
      <c r="L222" s="45">
        <f t="shared" si="34"/>
        <v>47</v>
      </c>
      <c r="M222" s="141" t="s">
        <v>220</v>
      </c>
      <c r="N222" s="146" t="s">
        <v>221</v>
      </c>
    </row>
    <row r="223" spans="2:14" x14ac:dyDescent="0.25">
      <c r="B223" s="184"/>
      <c r="C223" s="165"/>
      <c r="D223" s="173"/>
      <c r="E223" s="172"/>
      <c r="F223" s="11" t="s">
        <v>42</v>
      </c>
      <c r="G223" s="42">
        <f t="shared" si="32"/>
        <v>47000</v>
      </c>
      <c r="H223" s="47"/>
      <c r="I223" s="48"/>
      <c r="J223" s="48">
        <f t="shared" si="31"/>
        <v>47000</v>
      </c>
      <c r="K223" s="44">
        <f t="shared" si="33"/>
        <v>0</v>
      </c>
      <c r="L223" s="45">
        <f t="shared" si="34"/>
        <v>47000</v>
      </c>
      <c r="M223" s="141" t="s">
        <v>222</v>
      </c>
      <c r="N223" s="146" t="s">
        <v>221</v>
      </c>
    </row>
    <row r="224" spans="2:14" ht="13.5" customHeight="1" x14ac:dyDescent="0.25">
      <c r="B224" s="184"/>
      <c r="C224" s="165"/>
      <c r="D224" s="173" t="s">
        <v>90</v>
      </c>
      <c r="E224" s="172" t="s">
        <v>91</v>
      </c>
      <c r="F224" s="11" t="s">
        <v>62</v>
      </c>
      <c r="G224" s="42">
        <f t="shared" si="32"/>
        <v>14</v>
      </c>
      <c r="H224" s="47"/>
      <c r="I224" s="48"/>
      <c r="J224" s="48">
        <f t="shared" si="31"/>
        <v>14</v>
      </c>
      <c r="K224" s="44">
        <f t="shared" si="33"/>
        <v>0</v>
      </c>
      <c r="L224" s="45">
        <f t="shared" si="34"/>
        <v>14</v>
      </c>
      <c r="M224" s="141" t="s">
        <v>220</v>
      </c>
      <c r="N224" s="146" t="s">
        <v>221</v>
      </c>
    </row>
    <row r="225" spans="2:14" x14ac:dyDescent="0.25">
      <c r="B225" s="184"/>
      <c r="C225" s="165"/>
      <c r="D225" s="173"/>
      <c r="E225" s="172"/>
      <c r="F225" s="11" t="s">
        <v>42</v>
      </c>
      <c r="G225" s="42">
        <f t="shared" si="32"/>
        <v>14000</v>
      </c>
      <c r="H225" s="47"/>
      <c r="I225" s="48"/>
      <c r="J225" s="48">
        <f t="shared" si="31"/>
        <v>14000</v>
      </c>
      <c r="K225" s="44">
        <f t="shared" si="33"/>
        <v>0</v>
      </c>
      <c r="L225" s="45">
        <f t="shared" si="34"/>
        <v>14000</v>
      </c>
      <c r="M225" s="141" t="s">
        <v>222</v>
      </c>
      <c r="N225" s="146" t="s">
        <v>221</v>
      </c>
    </row>
    <row r="226" spans="2:14" ht="13.5" customHeight="1" x14ac:dyDescent="0.25">
      <c r="B226" s="184"/>
      <c r="C226" s="165"/>
      <c r="D226" s="173" t="s">
        <v>90</v>
      </c>
      <c r="E226" s="172" t="s">
        <v>92</v>
      </c>
      <c r="F226" s="11" t="s">
        <v>62</v>
      </c>
      <c r="G226" s="42">
        <f t="shared" si="32"/>
        <v>221</v>
      </c>
      <c r="H226" s="47"/>
      <c r="I226" s="48"/>
      <c r="J226" s="48">
        <f t="shared" si="31"/>
        <v>221</v>
      </c>
      <c r="K226" s="44">
        <f t="shared" si="33"/>
        <v>0</v>
      </c>
      <c r="L226" s="45">
        <f t="shared" si="34"/>
        <v>221</v>
      </c>
      <c r="M226" s="141" t="s">
        <v>220</v>
      </c>
      <c r="N226" s="146" t="s">
        <v>221</v>
      </c>
    </row>
    <row r="227" spans="2:14" x14ac:dyDescent="0.25">
      <c r="B227" s="184"/>
      <c r="C227" s="165"/>
      <c r="D227" s="173"/>
      <c r="E227" s="172"/>
      <c r="F227" s="11" t="s">
        <v>42</v>
      </c>
      <c r="G227" s="42">
        <f t="shared" si="32"/>
        <v>221000</v>
      </c>
      <c r="H227" s="47"/>
      <c r="I227" s="48"/>
      <c r="J227" s="48">
        <f t="shared" si="31"/>
        <v>221000</v>
      </c>
      <c r="K227" s="44">
        <f t="shared" si="33"/>
        <v>0</v>
      </c>
      <c r="L227" s="45">
        <f t="shared" si="34"/>
        <v>221000</v>
      </c>
      <c r="M227" s="141" t="s">
        <v>222</v>
      </c>
      <c r="N227" s="146" t="s">
        <v>221</v>
      </c>
    </row>
    <row r="228" spans="2:14" ht="13.5" customHeight="1" x14ac:dyDescent="0.25">
      <c r="B228" s="184"/>
      <c r="C228" s="165"/>
      <c r="D228" s="173" t="s">
        <v>93</v>
      </c>
      <c r="E228" s="172" t="s">
        <v>94</v>
      </c>
      <c r="F228" s="11" t="s">
        <v>62</v>
      </c>
      <c r="G228" s="42">
        <f t="shared" si="32"/>
        <v>309</v>
      </c>
      <c r="H228" s="47"/>
      <c r="I228" s="48"/>
      <c r="J228" s="48">
        <f t="shared" si="31"/>
        <v>309</v>
      </c>
      <c r="K228" s="44">
        <f t="shared" si="33"/>
        <v>0</v>
      </c>
      <c r="L228" s="45">
        <f t="shared" si="34"/>
        <v>309</v>
      </c>
      <c r="M228" s="141" t="s">
        <v>220</v>
      </c>
      <c r="N228" s="146" t="s">
        <v>221</v>
      </c>
    </row>
    <row r="229" spans="2:14" x14ac:dyDescent="0.25">
      <c r="B229" s="184"/>
      <c r="C229" s="165"/>
      <c r="D229" s="173"/>
      <c r="E229" s="172"/>
      <c r="F229" s="11" t="s">
        <v>42</v>
      </c>
      <c r="G229" s="42">
        <f t="shared" si="32"/>
        <v>309000</v>
      </c>
      <c r="H229" s="47"/>
      <c r="I229" s="48"/>
      <c r="J229" s="48">
        <f t="shared" si="31"/>
        <v>309000</v>
      </c>
      <c r="K229" s="44">
        <f t="shared" si="33"/>
        <v>0</v>
      </c>
      <c r="L229" s="45">
        <f t="shared" si="34"/>
        <v>309000</v>
      </c>
      <c r="M229" s="141" t="s">
        <v>222</v>
      </c>
      <c r="N229" s="146" t="s">
        <v>221</v>
      </c>
    </row>
    <row r="230" spans="2:14" ht="13.5" customHeight="1" x14ac:dyDescent="0.25">
      <c r="B230" s="184"/>
      <c r="C230" s="165"/>
      <c r="D230" s="173" t="s">
        <v>95</v>
      </c>
      <c r="E230" s="172" t="s">
        <v>96</v>
      </c>
      <c r="F230" s="11" t="s">
        <v>62</v>
      </c>
      <c r="G230" s="42">
        <f t="shared" si="32"/>
        <v>306</v>
      </c>
      <c r="H230" s="47"/>
      <c r="I230" s="48"/>
      <c r="J230" s="48">
        <f t="shared" si="31"/>
        <v>306</v>
      </c>
      <c r="K230" s="44">
        <f t="shared" si="33"/>
        <v>0</v>
      </c>
      <c r="L230" s="45">
        <f t="shared" si="34"/>
        <v>306</v>
      </c>
      <c r="M230" s="141" t="s">
        <v>220</v>
      </c>
      <c r="N230" s="146" t="s">
        <v>221</v>
      </c>
    </row>
    <row r="231" spans="2:14" x14ac:dyDescent="0.25">
      <c r="B231" s="184"/>
      <c r="C231" s="165"/>
      <c r="D231" s="173"/>
      <c r="E231" s="172"/>
      <c r="F231" s="11" t="s">
        <v>42</v>
      </c>
      <c r="G231" s="42">
        <f t="shared" si="32"/>
        <v>306000</v>
      </c>
      <c r="H231" s="47"/>
      <c r="I231" s="48"/>
      <c r="J231" s="48">
        <f t="shared" si="31"/>
        <v>306000</v>
      </c>
      <c r="K231" s="44">
        <f t="shared" si="33"/>
        <v>0</v>
      </c>
      <c r="L231" s="45">
        <f t="shared" si="34"/>
        <v>306000</v>
      </c>
      <c r="M231" s="141" t="s">
        <v>222</v>
      </c>
      <c r="N231" s="146" t="s">
        <v>221</v>
      </c>
    </row>
    <row r="232" spans="2:14" ht="13.5" customHeight="1" x14ac:dyDescent="0.25">
      <c r="B232" s="184"/>
      <c r="C232" s="165"/>
      <c r="D232" s="173" t="s">
        <v>97</v>
      </c>
      <c r="E232" s="172" t="s">
        <v>98</v>
      </c>
      <c r="F232" s="11" t="s">
        <v>62</v>
      </c>
      <c r="G232" s="42">
        <f t="shared" si="32"/>
        <v>14</v>
      </c>
      <c r="H232" s="47"/>
      <c r="I232" s="48"/>
      <c r="J232" s="48">
        <f t="shared" si="31"/>
        <v>14</v>
      </c>
      <c r="K232" s="44">
        <f t="shared" si="33"/>
        <v>0</v>
      </c>
      <c r="L232" s="45">
        <f t="shared" si="34"/>
        <v>14</v>
      </c>
      <c r="M232" s="141" t="s">
        <v>220</v>
      </c>
      <c r="N232" s="146" t="s">
        <v>221</v>
      </c>
    </row>
    <row r="233" spans="2:14" x14ac:dyDescent="0.25">
      <c r="B233" s="184"/>
      <c r="C233" s="165"/>
      <c r="D233" s="173"/>
      <c r="E233" s="172"/>
      <c r="F233" s="11" t="s">
        <v>42</v>
      </c>
      <c r="G233" s="42">
        <f t="shared" si="32"/>
        <v>14000</v>
      </c>
      <c r="H233" s="47"/>
      <c r="I233" s="48"/>
      <c r="J233" s="48">
        <f t="shared" si="31"/>
        <v>14000</v>
      </c>
      <c r="K233" s="44">
        <f t="shared" si="33"/>
        <v>0</v>
      </c>
      <c r="L233" s="45">
        <f t="shared" si="34"/>
        <v>14000</v>
      </c>
      <c r="M233" s="141" t="s">
        <v>222</v>
      </c>
      <c r="N233" s="146" t="s">
        <v>221</v>
      </c>
    </row>
    <row r="234" spans="2:14" ht="15" customHeight="1" x14ac:dyDescent="0.25">
      <c r="B234" s="184"/>
      <c r="C234" s="165"/>
      <c r="D234" s="173" t="s">
        <v>99</v>
      </c>
      <c r="E234" s="172" t="s">
        <v>100</v>
      </c>
      <c r="F234" s="11" t="s">
        <v>62</v>
      </c>
      <c r="G234" s="42">
        <f t="shared" si="32"/>
        <v>9</v>
      </c>
      <c r="H234" s="47"/>
      <c r="I234" s="48"/>
      <c r="J234" s="48">
        <f t="shared" si="31"/>
        <v>9</v>
      </c>
      <c r="K234" s="44">
        <f t="shared" si="33"/>
        <v>0</v>
      </c>
      <c r="L234" s="45">
        <f t="shared" si="34"/>
        <v>9</v>
      </c>
      <c r="M234" s="141" t="s">
        <v>220</v>
      </c>
      <c r="N234" s="146" t="s">
        <v>221</v>
      </c>
    </row>
    <row r="235" spans="2:14" x14ac:dyDescent="0.25">
      <c r="B235" s="184"/>
      <c r="C235" s="165"/>
      <c r="D235" s="173"/>
      <c r="E235" s="172"/>
      <c r="F235" s="11" t="s">
        <v>42</v>
      </c>
      <c r="G235" s="42">
        <f t="shared" si="32"/>
        <v>9000</v>
      </c>
      <c r="H235" s="47"/>
      <c r="I235" s="48"/>
      <c r="J235" s="48">
        <f t="shared" si="31"/>
        <v>9000</v>
      </c>
      <c r="K235" s="44">
        <f t="shared" si="33"/>
        <v>0</v>
      </c>
      <c r="L235" s="45">
        <f t="shared" si="34"/>
        <v>9000</v>
      </c>
      <c r="M235" s="141" t="s">
        <v>222</v>
      </c>
      <c r="N235" s="146" t="s">
        <v>221</v>
      </c>
    </row>
    <row r="236" spans="2:14" ht="15" customHeight="1" x14ac:dyDescent="0.25">
      <c r="B236" s="184"/>
      <c r="C236" s="165"/>
      <c r="D236" s="173" t="s">
        <v>101</v>
      </c>
      <c r="E236" s="172"/>
      <c r="F236" s="11" t="s">
        <v>62</v>
      </c>
      <c r="G236" s="42">
        <f t="shared" si="32"/>
        <v>190.8</v>
      </c>
      <c r="H236" s="47"/>
      <c r="I236" s="48"/>
      <c r="J236" s="48">
        <f t="shared" si="31"/>
        <v>190.8</v>
      </c>
      <c r="K236" s="44">
        <f t="shared" si="33"/>
        <v>0</v>
      </c>
      <c r="L236" s="45">
        <f t="shared" si="34"/>
        <v>190.8</v>
      </c>
      <c r="M236" s="141" t="s">
        <v>220</v>
      </c>
      <c r="N236" s="146" t="s">
        <v>221</v>
      </c>
    </row>
    <row r="237" spans="2:14" x14ac:dyDescent="0.25">
      <c r="B237" s="184"/>
      <c r="C237" s="165"/>
      <c r="D237" s="173"/>
      <c r="E237" s="172"/>
      <c r="F237" s="11" t="s">
        <v>42</v>
      </c>
      <c r="G237" s="42">
        <f t="shared" si="32"/>
        <v>190800</v>
      </c>
      <c r="H237" s="47"/>
      <c r="I237" s="48"/>
      <c r="J237" s="48">
        <f t="shared" si="31"/>
        <v>190800</v>
      </c>
      <c r="K237" s="44">
        <f t="shared" si="33"/>
        <v>0</v>
      </c>
      <c r="L237" s="45">
        <f t="shared" si="34"/>
        <v>190800</v>
      </c>
      <c r="M237" s="141" t="s">
        <v>222</v>
      </c>
      <c r="N237" s="146" t="s">
        <v>221</v>
      </c>
    </row>
    <row r="238" spans="2:14" ht="15" customHeight="1" x14ac:dyDescent="0.25">
      <c r="B238" s="184"/>
      <c r="C238" s="165" t="s">
        <v>102</v>
      </c>
      <c r="D238" s="165" t="s">
        <v>103</v>
      </c>
      <c r="E238" s="170"/>
      <c r="F238" s="9" t="s">
        <v>62</v>
      </c>
      <c r="G238" s="42">
        <f t="shared" si="32"/>
        <v>227.5</v>
      </c>
      <c r="H238" s="47"/>
      <c r="I238" s="48"/>
      <c r="J238" s="48">
        <f t="shared" si="31"/>
        <v>227.5</v>
      </c>
      <c r="K238" s="44">
        <f t="shared" si="33"/>
        <v>0</v>
      </c>
      <c r="L238" s="45">
        <f t="shared" si="34"/>
        <v>227.5</v>
      </c>
      <c r="M238" s="141" t="s">
        <v>220</v>
      </c>
      <c r="N238" s="146" t="s">
        <v>221</v>
      </c>
    </row>
    <row r="239" spans="2:14" x14ac:dyDescent="0.25">
      <c r="B239" s="184"/>
      <c r="C239" s="165"/>
      <c r="D239" s="165"/>
      <c r="E239" s="170"/>
      <c r="F239" s="9" t="s">
        <v>42</v>
      </c>
      <c r="G239" s="42">
        <f t="shared" si="32"/>
        <v>227500</v>
      </c>
      <c r="H239" s="47"/>
      <c r="I239" s="48"/>
      <c r="J239" s="48">
        <f t="shared" si="31"/>
        <v>227500</v>
      </c>
      <c r="K239" s="44">
        <f t="shared" si="33"/>
        <v>0</v>
      </c>
      <c r="L239" s="45">
        <f t="shared" si="34"/>
        <v>227500</v>
      </c>
      <c r="M239" s="141" t="s">
        <v>222</v>
      </c>
      <c r="N239" s="146" t="s">
        <v>221</v>
      </c>
    </row>
    <row r="240" spans="2:14" ht="15" customHeight="1" x14ac:dyDescent="0.25">
      <c r="B240" s="184"/>
      <c r="C240" s="165"/>
      <c r="D240" s="165" t="s">
        <v>104</v>
      </c>
      <c r="E240" s="170"/>
      <c r="F240" s="9" t="s">
        <v>62</v>
      </c>
      <c r="G240" s="42">
        <f t="shared" si="32"/>
        <v>53</v>
      </c>
      <c r="H240" s="47"/>
      <c r="I240" s="48"/>
      <c r="J240" s="48">
        <f t="shared" si="31"/>
        <v>53</v>
      </c>
      <c r="K240" s="44">
        <f t="shared" si="33"/>
        <v>0</v>
      </c>
      <c r="L240" s="45">
        <f t="shared" si="34"/>
        <v>53</v>
      </c>
      <c r="M240" s="141" t="s">
        <v>220</v>
      </c>
      <c r="N240" s="146" t="s">
        <v>221</v>
      </c>
    </row>
    <row r="241" spans="2:14" x14ac:dyDescent="0.25">
      <c r="B241" s="184"/>
      <c r="C241" s="165"/>
      <c r="D241" s="165"/>
      <c r="E241" s="170"/>
      <c r="F241" s="9" t="s">
        <v>42</v>
      </c>
      <c r="G241" s="42">
        <f t="shared" si="32"/>
        <v>53000</v>
      </c>
      <c r="H241" s="47"/>
      <c r="I241" s="48"/>
      <c r="J241" s="48">
        <f t="shared" si="31"/>
        <v>53000</v>
      </c>
      <c r="K241" s="44">
        <f t="shared" si="33"/>
        <v>0</v>
      </c>
      <c r="L241" s="45">
        <f t="shared" si="34"/>
        <v>53000</v>
      </c>
      <c r="M241" s="141" t="s">
        <v>222</v>
      </c>
      <c r="N241" s="146" t="s">
        <v>221</v>
      </c>
    </row>
    <row r="242" spans="2:14" ht="15" customHeight="1" x14ac:dyDescent="0.25">
      <c r="B242" s="184"/>
      <c r="C242" s="165"/>
      <c r="D242" s="165" t="s">
        <v>105</v>
      </c>
      <c r="E242" s="170"/>
      <c r="F242" s="9" t="s">
        <v>62</v>
      </c>
      <c r="G242" s="42">
        <f t="shared" si="32"/>
        <v>177</v>
      </c>
      <c r="H242" s="47"/>
      <c r="I242" s="48"/>
      <c r="J242" s="48">
        <f t="shared" si="31"/>
        <v>177</v>
      </c>
      <c r="K242" s="44">
        <f t="shared" si="33"/>
        <v>0</v>
      </c>
      <c r="L242" s="45">
        <f t="shared" si="34"/>
        <v>177</v>
      </c>
      <c r="M242" s="141" t="s">
        <v>220</v>
      </c>
      <c r="N242" s="146" t="s">
        <v>221</v>
      </c>
    </row>
    <row r="243" spans="2:14" x14ac:dyDescent="0.25">
      <c r="B243" s="184"/>
      <c r="C243" s="165"/>
      <c r="D243" s="165"/>
      <c r="E243" s="170"/>
      <c r="F243" s="9" t="s">
        <v>42</v>
      </c>
      <c r="G243" s="42">
        <f t="shared" si="32"/>
        <v>177000</v>
      </c>
      <c r="H243" s="47"/>
      <c r="I243" s="48"/>
      <c r="J243" s="48">
        <f t="shared" si="31"/>
        <v>177000</v>
      </c>
      <c r="K243" s="44">
        <f t="shared" si="33"/>
        <v>0</v>
      </c>
      <c r="L243" s="45">
        <f t="shared" si="34"/>
        <v>177000</v>
      </c>
      <c r="M243" s="141" t="s">
        <v>222</v>
      </c>
      <c r="N243" s="146" t="s">
        <v>221</v>
      </c>
    </row>
    <row r="244" spans="2:14" ht="15" customHeight="1" x14ac:dyDescent="0.25">
      <c r="B244" s="180" t="s">
        <v>249</v>
      </c>
      <c r="C244" s="178" t="s">
        <v>156</v>
      </c>
      <c r="D244" s="178"/>
      <c r="E244" s="18" t="s">
        <v>157</v>
      </c>
      <c r="F244" s="16" t="s">
        <v>55</v>
      </c>
      <c r="G244" s="42">
        <f t="shared" si="32"/>
        <v>1825000</v>
      </c>
      <c r="H244" s="47"/>
      <c r="I244" s="48"/>
      <c r="J244" s="48">
        <f t="shared" ref="J244:J274" si="35">H141+I141+J141</f>
        <v>1825000</v>
      </c>
      <c r="K244" s="44">
        <f t="shared" si="33"/>
        <v>0</v>
      </c>
      <c r="L244" s="45">
        <f t="shared" si="34"/>
        <v>1825000</v>
      </c>
      <c r="M244" s="141" t="s">
        <v>226</v>
      </c>
      <c r="N244" s="144" t="s">
        <v>239</v>
      </c>
    </row>
    <row r="245" spans="2:14" ht="15" customHeight="1" x14ac:dyDescent="0.25">
      <c r="B245" s="180"/>
      <c r="C245" s="178"/>
      <c r="D245" s="178"/>
      <c r="E245" s="18" t="s">
        <v>158</v>
      </c>
      <c r="F245" s="16" t="s">
        <v>55</v>
      </c>
      <c r="G245" s="42">
        <f t="shared" si="32"/>
        <v>1197480</v>
      </c>
      <c r="H245" s="47"/>
      <c r="I245" s="48"/>
      <c r="J245" s="48">
        <f t="shared" si="35"/>
        <v>1197480</v>
      </c>
      <c r="K245" s="44">
        <f t="shared" si="33"/>
        <v>0</v>
      </c>
      <c r="L245" s="45">
        <f t="shared" si="34"/>
        <v>1197480</v>
      </c>
      <c r="M245" s="141" t="s">
        <v>226</v>
      </c>
      <c r="N245" s="144" t="s">
        <v>239</v>
      </c>
    </row>
    <row r="246" spans="2:14" ht="15" customHeight="1" x14ac:dyDescent="0.25">
      <c r="B246" s="180"/>
      <c r="C246" s="178"/>
      <c r="D246" s="178"/>
      <c r="E246" s="18" t="s">
        <v>159</v>
      </c>
      <c r="F246" s="16" t="s">
        <v>55</v>
      </c>
      <c r="G246" s="42">
        <f t="shared" si="32"/>
        <v>139000</v>
      </c>
      <c r="H246" s="47"/>
      <c r="I246" s="48"/>
      <c r="J246" s="48">
        <f t="shared" si="35"/>
        <v>139000</v>
      </c>
      <c r="K246" s="44">
        <f t="shared" si="33"/>
        <v>0</v>
      </c>
      <c r="L246" s="45">
        <f t="shared" si="34"/>
        <v>139000</v>
      </c>
      <c r="M246" s="141" t="s">
        <v>226</v>
      </c>
      <c r="N246" s="144" t="s">
        <v>239</v>
      </c>
    </row>
    <row r="247" spans="2:14" ht="15" customHeight="1" x14ac:dyDescent="0.25">
      <c r="B247" s="180"/>
      <c r="C247" s="178"/>
      <c r="D247" s="178"/>
      <c r="E247" s="18" t="s">
        <v>160</v>
      </c>
      <c r="F247" s="16" t="s">
        <v>55</v>
      </c>
      <c r="G247" s="42">
        <f t="shared" ref="G247:G278" si="36">SUM(H247:J247)</f>
        <v>624000</v>
      </c>
      <c r="H247" s="47"/>
      <c r="I247" s="48"/>
      <c r="J247" s="48">
        <f t="shared" si="35"/>
        <v>624000</v>
      </c>
      <c r="K247" s="44">
        <f t="shared" ref="K247:K281" si="37">H247+I247</f>
        <v>0</v>
      </c>
      <c r="L247" s="45">
        <f t="shared" ref="L247:L281" si="38">J247</f>
        <v>624000</v>
      </c>
      <c r="M247" s="141" t="s">
        <v>226</v>
      </c>
      <c r="N247" s="144" t="s">
        <v>239</v>
      </c>
    </row>
    <row r="248" spans="2:14" ht="15" customHeight="1" x14ac:dyDescent="0.25">
      <c r="B248" s="180"/>
      <c r="C248" s="178"/>
      <c r="D248" s="178"/>
      <c r="E248" s="18" t="s">
        <v>161</v>
      </c>
      <c r="F248" s="16" t="s">
        <v>55</v>
      </c>
      <c r="G248" s="42">
        <f t="shared" si="36"/>
        <v>1206350</v>
      </c>
      <c r="H248" s="47"/>
      <c r="I248" s="48"/>
      <c r="J248" s="48">
        <f t="shared" si="35"/>
        <v>1206350</v>
      </c>
      <c r="K248" s="44">
        <f t="shared" si="37"/>
        <v>0</v>
      </c>
      <c r="L248" s="45">
        <f t="shared" si="38"/>
        <v>1206350</v>
      </c>
      <c r="M248" s="141" t="s">
        <v>226</v>
      </c>
      <c r="N248" s="144" t="s">
        <v>239</v>
      </c>
    </row>
    <row r="249" spans="2:14" ht="15" customHeight="1" x14ac:dyDescent="0.25">
      <c r="B249" s="180"/>
      <c r="C249" s="178"/>
      <c r="D249" s="178"/>
      <c r="E249" s="18" t="s">
        <v>162</v>
      </c>
      <c r="F249" s="16" t="s">
        <v>55</v>
      </c>
      <c r="G249" s="42">
        <f t="shared" si="36"/>
        <v>19000</v>
      </c>
      <c r="H249" s="47"/>
      <c r="I249" s="48"/>
      <c r="J249" s="48">
        <f t="shared" si="35"/>
        <v>19000</v>
      </c>
      <c r="K249" s="44">
        <f t="shared" si="37"/>
        <v>0</v>
      </c>
      <c r="L249" s="45">
        <f t="shared" si="38"/>
        <v>19000</v>
      </c>
      <c r="M249" s="141" t="s">
        <v>226</v>
      </c>
      <c r="N249" s="144" t="s">
        <v>239</v>
      </c>
    </row>
    <row r="250" spans="2:14" ht="15" customHeight="1" x14ac:dyDescent="0.25">
      <c r="B250" s="180"/>
      <c r="C250" s="178"/>
      <c r="D250" s="178"/>
      <c r="E250" s="18" t="s">
        <v>163</v>
      </c>
      <c r="F250" s="16" t="s">
        <v>55</v>
      </c>
      <c r="G250" s="42">
        <f t="shared" si="36"/>
        <v>1445000</v>
      </c>
      <c r="H250" s="47"/>
      <c r="I250" s="48"/>
      <c r="J250" s="48">
        <f t="shared" si="35"/>
        <v>1445000</v>
      </c>
      <c r="K250" s="44">
        <f t="shared" si="37"/>
        <v>0</v>
      </c>
      <c r="L250" s="45">
        <f t="shared" si="38"/>
        <v>1445000</v>
      </c>
      <c r="M250" s="141" t="s">
        <v>226</v>
      </c>
      <c r="N250" s="144" t="s">
        <v>239</v>
      </c>
    </row>
    <row r="251" spans="2:14" ht="15" customHeight="1" x14ac:dyDescent="0.25">
      <c r="B251" s="180"/>
      <c r="C251" s="178"/>
      <c r="D251" s="178"/>
      <c r="E251" s="18" t="s">
        <v>164</v>
      </c>
      <c r="F251" s="16" t="s">
        <v>55</v>
      </c>
      <c r="G251" s="42">
        <f t="shared" si="36"/>
        <v>2102500</v>
      </c>
      <c r="H251" s="47"/>
      <c r="I251" s="48"/>
      <c r="J251" s="48">
        <f t="shared" si="35"/>
        <v>2102500</v>
      </c>
      <c r="K251" s="44">
        <f t="shared" si="37"/>
        <v>0</v>
      </c>
      <c r="L251" s="45">
        <f t="shared" si="38"/>
        <v>2102500</v>
      </c>
      <c r="M251" s="141" t="s">
        <v>226</v>
      </c>
      <c r="N251" s="144" t="s">
        <v>239</v>
      </c>
    </row>
    <row r="252" spans="2:14" ht="15" customHeight="1" x14ac:dyDescent="0.25">
      <c r="B252" s="180"/>
      <c r="C252" s="178"/>
      <c r="D252" s="178"/>
      <c r="E252" s="18" t="s">
        <v>165</v>
      </c>
      <c r="F252" s="16" t="s">
        <v>55</v>
      </c>
      <c r="G252" s="42">
        <f t="shared" si="36"/>
        <v>690000</v>
      </c>
      <c r="H252" s="47"/>
      <c r="I252" s="48"/>
      <c r="J252" s="48">
        <f t="shared" si="35"/>
        <v>690000</v>
      </c>
      <c r="K252" s="44">
        <f t="shared" si="37"/>
        <v>0</v>
      </c>
      <c r="L252" s="45">
        <f t="shared" si="38"/>
        <v>690000</v>
      </c>
      <c r="M252" s="141" t="s">
        <v>226</v>
      </c>
      <c r="N252" s="144" t="s">
        <v>239</v>
      </c>
    </row>
    <row r="253" spans="2:14" ht="15" customHeight="1" x14ac:dyDescent="0.25">
      <c r="B253" s="180"/>
      <c r="C253" s="178"/>
      <c r="D253" s="178"/>
      <c r="E253" s="18" t="s">
        <v>166</v>
      </c>
      <c r="F253" s="16" t="s">
        <v>55</v>
      </c>
      <c r="G253" s="42">
        <f t="shared" si="36"/>
        <v>3515000</v>
      </c>
      <c r="H253" s="47"/>
      <c r="I253" s="48"/>
      <c r="J253" s="48">
        <f t="shared" si="35"/>
        <v>3515000</v>
      </c>
      <c r="K253" s="44">
        <f t="shared" si="37"/>
        <v>0</v>
      </c>
      <c r="L253" s="45">
        <f t="shared" si="38"/>
        <v>3515000</v>
      </c>
      <c r="M253" s="141" t="s">
        <v>226</v>
      </c>
      <c r="N253" s="144" t="s">
        <v>239</v>
      </c>
    </row>
    <row r="254" spans="2:14" ht="15" customHeight="1" x14ac:dyDescent="0.25">
      <c r="B254" s="180"/>
      <c r="C254" s="178"/>
      <c r="D254" s="178"/>
      <c r="E254" s="18" t="s">
        <v>167</v>
      </c>
      <c r="F254" s="16" t="s">
        <v>55</v>
      </c>
      <c r="G254" s="42">
        <f t="shared" si="36"/>
        <v>1788850</v>
      </c>
      <c r="H254" s="47"/>
      <c r="I254" s="48"/>
      <c r="J254" s="48">
        <f t="shared" si="35"/>
        <v>1788850</v>
      </c>
      <c r="K254" s="44">
        <f t="shared" si="37"/>
        <v>0</v>
      </c>
      <c r="L254" s="45">
        <f t="shared" si="38"/>
        <v>1788850</v>
      </c>
      <c r="M254" s="141" t="s">
        <v>226</v>
      </c>
      <c r="N254" s="144" t="s">
        <v>239</v>
      </c>
    </row>
    <row r="255" spans="2:14" ht="15" customHeight="1" x14ac:dyDescent="0.25">
      <c r="B255" s="180"/>
      <c r="C255" s="178"/>
      <c r="D255" s="178"/>
      <c r="E255" s="18" t="s">
        <v>168</v>
      </c>
      <c r="F255" s="16" t="s">
        <v>55</v>
      </c>
      <c r="G255" s="42">
        <f t="shared" si="36"/>
        <v>2068190</v>
      </c>
      <c r="H255" s="47"/>
      <c r="I255" s="48"/>
      <c r="J255" s="48">
        <f t="shared" si="35"/>
        <v>2068190</v>
      </c>
      <c r="K255" s="44">
        <f t="shared" si="37"/>
        <v>0</v>
      </c>
      <c r="L255" s="45">
        <f t="shared" si="38"/>
        <v>2068190</v>
      </c>
      <c r="M255" s="141" t="s">
        <v>226</v>
      </c>
      <c r="N255" s="144" t="s">
        <v>239</v>
      </c>
    </row>
    <row r="256" spans="2:14" ht="15" customHeight="1" x14ac:dyDescent="0.25">
      <c r="B256" s="180"/>
      <c r="C256" s="178"/>
      <c r="D256" s="178"/>
      <c r="E256" s="18" t="s">
        <v>169</v>
      </c>
      <c r="F256" s="16" t="s">
        <v>55</v>
      </c>
      <c r="G256" s="42">
        <f t="shared" si="36"/>
        <v>8845000</v>
      </c>
      <c r="H256" s="47"/>
      <c r="I256" s="48"/>
      <c r="J256" s="48">
        <f t="shared" si="35"/>
        <v>8845000</v>
      </c>
      <c r="K256" s="44">
        <f t="shared" si="37"/>
        <v>0</v>
      </c>
      <c r="L256" s="45">
        <f t="shared" si="38"/>
        <v>8845000</v>
      </c>
      <c r="M256" s="141" t="s">
        <v>226</v>
      </c>
      <c r="N256" s="144" t="s">
        <v>239</v>
      </c>
    </row>
    <row r="257" spans="2:14" ht="15" customHeight="1" x14ac:dyDescent="0.25">
      <c r="B257" s="180"/>
      <c r="C257" s="178"/>
      <c r="D257" s="178"/>
      <c r="E257" s="18" t="s">
        <v>170</v>
      </c>
      <c r="F257" s="16" t="s">
        <v>55</v>
      </c>
      <c r="G257" s="42">
        <f t="shared" si="36"/>
        <v>18000</v>
      </c>
      <c r="H257" s="47"/>
      <c r="I257" s="48"/>
      <c r="J257" s="48">
        <f t="shared" si="35"/>
        <v>18000</v>
      </c>
      <c r="K257" s="44">
        <f t="shared" si="37"/>
        <v>0</v>
      </c>
      <c r="L257" s="45">
        <f t="shared" si="38"/>
        <v>18000</v>
      </c>
      <c r="M257" s="141" t="s">
        <v>226</v>
      </c>
      <c r="N257" s="144" t="s">
        <v>239</v>
      </c>
    </row>
    <row r="258" spans="2:14" ht="15" customHeight="1" x14ac:dyDescent="0.25">
      <c r="B258" s="180"/>
      <c r="C258" s="178"/>
      <c r="D258" s="178"/>
      <c r="E258" s="18" t="s">
        <v>171</v>
      </c>
      <c r="F258" s="16" t="s">
        <v>55</v>
      </c>
      <c r="G258" s="42">
        <f t="shared" si="36"/>
        <v>2744052</v>
      </c>
      <c r="H258" s="47"/>
      <c r="I258" s="48"/>
      <c r="J258" s="48">
        <f t="shared" si="35"/>
        <v>2744052</v>
      </c>
      <c r="K258" s="44">
        <f t="shared" si="37"/>
        <v>0</v>
      </c>
      <c r="L258" s="45">
        <f t="shared" si="38"/>
        <v>2744052</v>
      </c>
      <c r="M258" s="141" t="s">
        <v>226</v>
      </c>
      <c r="N258" s="144" t="s">
        <v>239</v>
      </c>
    </row>
    <row r="259" spans="2:14" ht="15" customHeight="1" x14ac:dyDescent="0.25">
      <c r="B259" s="180"/>
      <c r="C259" s="178"/>
      <c r="D259" s="178"/>
      <c r="E259" s="18" t="s">
        <v>172</v>
      </c>
      <c r="F259" s="16" t="s">
        <v>55</v>
      </c>
      <c r="G259" s="42">
        <f t="shared" si="36"/>
        <v>2658260</v>
      </c>
      <c r="H259" s="47"/>
      <c r="I259" s="48"/>
      <c r="J259" s="48">
        <f t="shared" si="35"/>
        <v>2658260</v>
      </c>
      <c r="K259" s="44">
        <f t="shared" si="37"/>
        <v>0</v>
      </c>
      <c r="L259" s="45">
        <f t="shared" si="38"/>
        <v>2658260</v>
      </c>
      <c r="M259" s="141" t="s">
        <v>226</v>
      </c>
      <c r="N259" s="144" t="s">
        <v>239</v>
      </c>
    </row>
    <row r="260" spans="2:14" ht="15" customHeight="1" x14ac:dyDescent="0.25">
      <c r="B260" s="180"/>
      <c r="C260" s="178"/>
      <c r="D260" s="178"/>
      <c r="E260" s="18" t="s">
        <v>173</v>
      </c>
      <c r="F260" s="16" t="s">
        <v>55</v>
      </c>
      <c r="G260" s="42">
        <f t="shared" si="36"/>
        <v>4485000</v>
      </c>
      <c r="H260" s="47"/>
      <c r="I260" s="48"/>
      <c r="J260" s="48">
        <f t="shared" si="35"/>
        <v>4485000</v>
      </c>
      <c r="K260" s="44">
        <f t="shared" si="37"/>
        <v>0</v>
      </c>
      <c r="L260" s="45">
        <f t="shared" si="38"/>
        <v>4485000</v>
      </c>
      <c r="M260" s="141" t="s">
        <v>226</v>
      </c>
      <c r="N260" s="144" t="s">
        <v>239</v>
      </c>
    </row>
    <row r="261" spans="2:14" ht="15" customHeight="1" x14ac:dyDescent="0.25">
      <c r="B261" s="180"/>
      <c r="C261" s="178"/>
      <c r="D261" s="178"/>
      <c r="E261" s="18" t="s">
        <v>174</v>
      </c>
      <c r="F261" s="16" t="s">
        <v>55</v>
      </c>
      <c r="G261" s="42">
        <f t="shared" si="36"/>
        <v>18000</v>
      </c>
      <c r="H261" s="47"/>
      <c r="I261" s="48"/>
      <c r="J261" s="48">
        <f t="shared" si="35"/>
        <v>18000</v>
      </c>
      <c r="K261" s="44">
        <f t="shared" si="37"/>
        <v>0</v>
      </c>
      <c r="L261" s="45">
        <f t="shared" si="38"/>
        <v>18000</v>
      </c>
      <c r="M261" s="141" t="s">
        <v>226</v>
      </c>
      <c r="N261" s="144" t="s">
        <v>239</v>
      </c>
    </row>
    <row r="262" spans="2:14" ht="15" customHeight="1" x14ac:dyDescent="0.25">
      <c r="B262" s="180"/>
      <c r="C262" s="178"/>
      <c r="D262" s="178"/>
      <c r="E262" s="18" t="s">
        <v>175</v>
      </c>
      <c r="F262" s="16" t="s">
        <v>55</v>
      </c>
      <c r="G262" s="42">
        <f t="shared" si="36"/>
        <v>2802860</v>
      </c>
      <c r="H262" s="47"/>
      <c r="I262" s="48"/>
      <c r="J262" s="48">
        <f t="shared" si="35"/>
        <v>2802860</v>
      </c>
      <c r="K262" s="44">
        <f t="shared" si="37"/>
        <v>0</v>
      </c>
      <c r="L262" s="45">
        <f t="shared" si="38"/>
        <v>2802860</v>
      </c>
      <c r="M262" s="141" t="s">
        <v>226</v>
      </c>
      <c r="N262" s="144" t="s">
        <v>239</v>
      </c>
    </row>
    <row r="263" spans="2:14" ht="15" customHeight="1" x14ac:dyDescent="0.25">
      <c r="B263" s="180"/>
      <c r="C263" s="178"/>
      <c r="D263" s="178"/>
      <c r="E263" s="18" t="s">
        <v>176</v>
      </c>
      <c r="F263" s="16" t="s">
        <v>55</v>
      </c>
      <c r="G263" s="42">
        <f t="shared" si="36"/>
        <v>2431060</v>
      </c>
      <c r="H263" s="47"/>
      <c r="I263" s="48"/>
      <c r="J263" s="48">
        <f t="shared" si="35"/>
        <v>2431060</v>
      </c>
      <c r="K263" s="44">
        <f t="shared" si="37"/>
        <v>0</v>
      </c>
      <c r="L263" s="45">
        <f t="shared" si="38"/>
        <v>2431060</v>
      </c>
      <c r="M263" s="141" t="s">
        <v>226</v>
      </c>
      <c r="N263" s="144" t="s">
        <v>239</v>
      </c>
    </row>
    <row r="264" spans="2:14" ht="15" customHeight="1" x14ac:dyDescent="0.25">
      <c r="B264" s="180"/>
      <c r="C264" s="178"/>
      <c r="D264" s="178"/>
      <c r="E264" s="18" t="s">
        <v>177</v>
      </c>
      <c r="F264" s="16" t="s">
        <v>55</v>
      </c>
      <c r="G264" s="42">
        <f t="shared" si="36"/>
        <v>1303260</v>
      </c>
      <c r="H264" s="47"/>
      <c r="I264" s="48"/>
      <c r="J264" s="48">
        <f t="shared" si="35"/>
        <v>1303260</v>
      </c>
      <c r="K264" s="44">
        <f t="shared" si="37"/>
        <v>0</v>
      </c>
      <c r="L264" s="45">
        <f t="shared" si="38"/>
        <v>1303260</v>
      </c>
      <c r="M264" s="141" t="s">
        <v>226</v>
      </c>
      <c r="N264" s="144" t="s">
        <v>239</v>
      </c>
    </row>
    <row r="265" spans="2:14" ht="15" customHeight="1" x14ac:dyDescent="0.25">
      <c r="B265" s="180"/>
      <c r="C265" s="178"/>
      <c r="D265" s="178"/>
      <c r="E265" s="18" t="s">
        <v>178</v>
      </c>
      <c r="F265" s="16" t="s">
        <v>55</v>
      </c>
      <c r="G265" s="42">
        <f t="shared" si="36"/>
        <v>4000000</v>
      </c>
      <c r="H265" s="47"/>
      <c r="I265" s="48"/>
      <c r="J265" s="48">
        <f t="shared" si="35"/>
        <v>4000000</v>
      </c>
      <c r="K265" s="44">
        <f t="shared" si="37"/>
        <v>0</v>
      </c>
      <c r="L265" s="45">
        <f t="shared" si="38"/>
        <v>4000000</v>
      </c>
      <c r="M265" s="141" t="s">
        <v>226</v>
      </c>
      <c r="N265" s="144" t="s">
        <v>239</v>
      </c>
    </row>
    <row r="266" spans="2:14" ht="15" customHeight="1" x14ac:dyDescent="0.25">
      <c r="B266" s="180"/>
      <c r="C266" s="178"/>
      <c r="D266" s="178"/>
      <c r="E266" s="18" t="s">
        <v>179</v>
      </c>
      <c r="F266" s="16" t="s">
        <v>55</v>
      </c>
      <c r="G266" s="42">
        <f t="shared" si="36"/>
        <v>10915000</v>
      </c>
      <c r="H266" s="47"/>
      <c r="I266" s="48"/>
      <c r="J266" s="48">
        <f t="shared" si="35"/>
        <v>10915000</v>
      </c>
      <c r="K266" s="44">
        <f t="shared" si="37"/>
        <v>0</v>
      </c>
      <c r="L266" s="45">
        <f t="shared" si="38"/>
        <v>10915000</v>
      </c>
      <c r="M266" s="141" t="s">
        <v>226</v>
      </c>
      <c r="N266" s="144" t="s">
        <v>239</v>
      </c>
    </row>
    <row r="267" spans="2:14" ht="15" customHeight="1" x14ac:dyDescent="0.25">
      <c r="B267" s="180"/>
      <c r="C267" s="178"/>
      <c r="D267" s="178"/>
      <c r="E267" s="18" t="s">
        <v>180</v>
      </c>
      <c r="F267" s="16" t="s">
        <v>55</v>
      </c>
      <c r="G267" s="42">
        <f t="shared" si="36"/>
        <v>4671720</v>
      </c>
      <c r="H267" s="47"/>
      <c r="I267" s="48"/>
      <c r="J267" s="48">
        <f t="shared" si="35"/>
        <v>4671720</v>
      </c>
      <c r="K267" s="44">
        <f t="shared" si="37"/>
        <v>0</v>
      </c>
      <c r="L267" s="45">
        <f t="shared" si="38"/>
        <v>4671720</v>
      </c>
      <c r="M267" s="141" t="s">
        <v>226</v>
      </c>
      <c r="N267" s="144" t="s">
        <v>239</v>
      </c>
    </row>
    <row r="268" spans="2:14" ht="15" customHeight="1" x14ac:dyDescent="0.25">
      <c r="B268" s="180"/>
      <c r="C268" s="178"/>
      <c r="D268" s="178"/>
      <c r="E268" s="18" t="s">
        <v>181</v>
      </c>
      <c r="F268" s="16" t="s">
        <v>55</v>
      </c>
      <c r="G268" s="42">
        <f t="shared" si="36"/>
        <v>16000</v>
      </c>
      <c r="H268" s="47"/>
      <c r="I268" s="48"/>
      <c r="J268" s="48">
        <f t="shared" si="35"/>
        <v>16000</v>
      </c>
      <c r="K268" s="44">
        <f t="shared" si="37"/>
        <v>0</v>
      </c>
      <c r="L268" s="45">
        <f t="shared" si="38"/>
        <v>16000</v>
      </c>
      <c r="M268" s="141" t="s">
        <v>226</v>
      </c>
      <c r="N268" s="144" t="s">
        <v>239</v>
      </c>
    </row>
    <row r="269" spans="2:14" ht="15" customHeight="1" x14ac:dyDescent="0.25">
      <c r="B269" s="180"/>
      <c r="C269" s="178"/>
      <c r="D269" s="178"/>
      <c r="E269" s="18" t="s">
        <v>182</v>
      </c>
      <c r="F269" s="16" t="s">
        <v>55</v>
      </c>
      <c r="G269" s="42">
        <f t="shared" si="36"/>
        <v>2340120</v>
      </c>
      <c r="H269" s="47"/>
      <c r="I269" s="48"/>
      <c r="J269" s="48">
        <f t="shared" si="35"/>
        <v>2340120</v>
      </c>
      <c r="K269" s="44">
        <f t="shared" si="37"/>
        <v>0</v>
      </c>
      <c r="L269" s="45">
        <f t="shared" si="38"/>
        <v>2340120</v>
      </c>
      <c r="M269" s="141" t="s">
        <v>226</v>
      </c>
      <c r="N269" s="144" t="s">
        <v>239</v>
      </c>
    </row>
    <row r="270" spans="2:14" ht="15" customHeight="1" x14ac:dyDescent="0.25">
      <c r="B270" s="180"/>
      <c r="C270" s="178"/>
      <c r="D270" s="178"/>
      <c r="E270" s="18" t="s">
        <v>183</v>
      </c>
      <c r="F270" s="16" t="s">
        <v>55</v>
      </c>
      <c r="G270" s="42">
        <f t="shared" si="36"/>
        <v>7385000</v>
      </c>
      <c r="H270" s="47"/>
      <c r="I270" s="48"/>
      <c r="J270" s="48">
        <f t="shared" si="35"/>
        <v>7385000</v>
      </c>
      <c r="K270" s="44">
        <f t="shared" si="37"/>
        <v>0</v>
      </c>
      <c r="L270" s="45">
        <f t="shared" si="38"/>
        <v>7385000</v>
      </c>
      <c r="M270" s="141" t="s">
        <v>226</v>
      </c>
      <c r="N270" s="144" t="s">
        <v>239</v>
      </c>
    </row>
    <row r="271" spans="2:14" ht="15" customHeight="1" x14ac:dyDescent="0.25">
      <c r="B271" s="180"/>
      <c r="C271" s="178"/>
      <c r="D271" s="178"/>
      <c r="E271" s="18" t="s">
        <v>184</v>
      </c>
      <c r="F271" s="16" t="s">
        <v>55</v>
      </c>
      <c r="G271" s="42">
        <f t="shared" si="36"/>
        <v>3936600</v>
      </c>
      <c r="H271" s="47"/>
      <c r="I271" s="48"/>
      <c r="J271" s="48">
        <f t="shared" si="35"/>
        <v>3936600</v>
      </c>
      <c r="K271" s="44">
        <f t="shared" si="37"/>
        <v>0</v>
      </c>
      <c r="L271" s="45">
        <f t="shared" si="38"/>
        <v>3936600</v>
      </c>
      <c r="M271" s="141" t="s">
        <v>226</v>
      </c>
      <c r="N271" s="144" t="s">
        <v>239</v>
      </c>
    </row>
    <row r="272" spans="2:14" ht="15" customHeight="1" x14ac:dyDescent="0.25">
      <c r="B272" s="180"/>
      <c r="C272" s="178"/>
      <c r="D272" s="178"/>
      <c r="E272" s="18" t="s">
        <v>185</v>
      </c>
      <c r="F272" s="16" t="s">
        <v>55</v>
      </c>
      <c r="G272" s="42">
        <f t="shared" si="36"/>
        <v>1394000</v>
      </c>
      <c r="H272" s="47"/>
      <c r="I272" s="48"/>
      <c r="J272" s="48">
        <f t="shared" si="35"/>
        <v>1394000</v>
      </c>
      <c r="K272" s="44">
        <f t="shared" si="37"/>
        <v>0</v>
      </c>
      <c r="L272" s="45">
        <f t="shared" si="38"/>
        <v>1394000</v>
      </c>
      <c r="M272" s="141" t="s">
        <v>226</v>
      </c>
      <c r="N272" s="144" t="s">
        <v>239</v>
      </c>
    </row>
    <row r="273" spans="2:14" ht="15" customHeight="1" x14ac:dyDescent="0.25">
      <c r="B273" s="180"/>
      <c r="C273" s="178"/>
      <c r="D273" s="178"/>
      <c r="E273" s="18" t="s">
        <v>186</v>
      </c>
      <c r="F273" s="16" t="s">
        <v>55</v>
      </c>
      <c r="G273" s="42">
        <f t="shared" si="36"/>
        <v>1840000</v>
      </c>
      <c r="H273" s="47"/>
      <c r="I273" s="48"/>
      <c r="J273" s="48">
        <f t="shared" si="35"/>
        <v>1840000</v>
      </c>
      <c r="K273" s="44">
        <f t="shared" si="37"/>
        <v>0</v>
      </c>
      <c r="L273" s="45">
        <f t="shared" si="38"/>
        <v>1840000</v>
      </c>
      <c r="M273" s="141" t="s">
        <v>226</v>
      </c>
      <c r="N273" s="144" t="s">
        <v>239</v>
      </c>
    </row>
    <row r="274" spans="2:14" ht="15" customHeight="1" x14ac:dyDescent="0.25">
      <c r="B274" s="180"/>
      <c r="C274" s="178"/>
      <c r="D274" s="178"/>
      <c r="E274" s="18" t="s">
        <v>187</v>
      </c>
      <c r="F274" s="16" t="s">
        <v>55</v>
      </c>
      <c r="G274" s="42">
        <f t="shared" si="36"/>
        <v>2156000</v>
      </c>
      <c r="H274" s="47"/>
      <c r="I274" s="48"/>
      <c r="J274" s="48">
        <f t="shared" si="35"/>
        <v>2156000</v>
      </c>
      <c r="K274" s="44">
        <f t="shared" si="37"/>
        <v>0</v>
      </c>
      <c r="L274" s="45">
        <f t="shared" si="38"/>
        <v>2156000</v>
      </c>
      <c r="M274" s="141" t="s">
        <v>226</v>
      </c>
      <c r="N274" s="144" t="s">
        <v>239</v>
      </c>
    </row>
    <row r="275" spans="2:14" ht="24.95" customHeight="1" x14ac:dyDescent="0.25">
      <c r="B275" s="180"/>
      <c r="C275" s="178" t="s">
        <v>204</v>
      </c>
      <c r="D275" s="178"/>
      <c r="E275" s="18" t="s">
        <v>250</v>
      </c>
      <c r="F275" s="16" t="s">
        <v>55</v>
      </c>
      <c r="G275" s="42">
        <f t="shared" si="36"/>
        <v>13500</v>
      </c>
      <c r="H275" s="47"/>
      <c r="I275" s="48"/>
      <c r="J275" s="48">
        <v>13500</v>
      </c>
      <c r="K275" s="44">
        <f t="shared" si="37"/>
        <v>0</v>
      </c>
      <c r="L275" s="45">
        <f t="shared" si="38"/>
        <v>13500</v>
      </c>
      <c r="M275" s="141" t="s">
        <v>226</v>
      </c>
      <c r="N275" s="144" t="s">
        <v>251</v>
      </c>
    </row>
    <row r="276" spans="2:14" ht="30" x14ac:dyDescent="0.25">
      <c r="B276" s="180"/>
      <c r="C276" s="178"/>
      <c r="D276" s="178"/>
      <c r="E276" s="18" t="s">
        <v>206</v>
      </c>
      <c r="F276" s="16" t="s">
        <v>55</v>
      </c>
      <c r="G276" s="42">
        <f t="shared" si="36"/>
        <v>5000</v>
      </c>
      <c r="H276" s="47"/>
      <c r="I276" s="48"/>
      <c r="J276" s="48">
        <v>5000</v>
      </c>
      <c r="K276" s="44">
        <f t="shared" si="37"/>
        <v>0</v>
      </c>
      <c r="L276" s="45">
        <f t="shared" si="38"/>
        <v>5000</v>
      </c>
      <c r="M276" s="141" t="s">
        <v>226</v>
      </c>
      <c r="N276" s="144" t="s">
        <v>251</v>
      </c>
    </row>
    <row r="277" spans="2:14" ht="30" x14ac:dyDescent="0.25">
      <c r="B277" s="180"/>
      <c r="C277" s="178"/>
      <c r="D277" s="178"/>
      <c r="E277" s="18" t="s">
        <v>207</v>
      </c>
      <c r="F277" s="16" t="s">
        <v>55</v>
      </c>
      <c r="G277" s="42">
        <f t="shared" si="36"/>
        <v>6000</v>
      </c>
      <c r="H277" s="47"/>
      <c r="I277" s="48"/>
      <c r="J277" s="48">
        <v>6000</v>
      </c>
      <c r="K277" s="44">
        <f t="shared" si="37"/>
        <v>0</v>
      </c>
      <c r="L277" s="45">
        <f t="shared" si="38"/>
        <v>6000</v>
      </c>
      <c r="M277" s="141" t="s">
        <v>226</v>
      </c>
      <c r="N277" s="144" t="s">
        <v>251</v>
      </c>
    </row>
    <row r="278" spans="2:14" ht="30" x14ac:dyDescent="0.25">
      <c r="B278" s="180"/>
      <c r="C278" s="178"/>
      <c r="D278" s="178"/>
      <c r="E278" s="18" t="s">
        <v>208</v>
      </c>
      <c r="F278" s="16" t="s">
        <v>55</v>
      </c>
      <c r="G278" s="42">
        <f t="shared" si="36"/>
        <v>2500</v>
      </c>
      <c r="H278" s="47"/>
      <c r="I278" s="48"/>
      <c r="J278" s="48">
        <v>2500</v>
      </c>
      <c r="K278" s="44">
        <f t="shared" si="37"/>
        <v>0</v>
      </c>
      <c r="L278" s="45">
        <f t="shared" si="38"/>
        <v>2500</v>
      </c>
      <c r="M278" s="141" t="s">
        <v>226</v>
      </c>
      <c r="N278" s="144" t="s">
        <v>252</v>
      </c>
    </row>
    <row r="279" spans="2:14" ht="30" x14ac:dyDescent="0.25">
      <c r="B279" s="180"/>
      <c r="C279" s="178"/>
      <c r="D279" s="178"/>
      <c r="E279" s="18" t="s">
        <v>209</v>
      </c>
      <c r="F279" s="16" t="s">
        <v>55</v>
      </c>
      <c r="G279" s="42">
        <f t="shared" ref="G279:G281" si="39">SUM(H279:J279)</f>
        <v>3500</v>
      </c>
      <c r="H279" s="47"/>
      <c r="I279" s="48"/>
      <c r="J279" s="48">
        <v>3500</v>
      </c>
      <c r="K279" s="44">
        <f t="shared" si="37"/>
        <v>0</v>
      </c>
      <c r="L279" s="45">
        <f t="shared" si="38"/>
        <v>3500</v>
      </c>
      <c r="M279" s="141" t="s">
        <v>226</v>
      </c>
      <c r="N279" s="144" t="s">
        <v>252</v>
      </c>
    </row>
    <row r="280" spans="2:14" x14ac:dyDescent="0.25">
      <c r="B280" s="180"/>
      <c r="C280" s="178"/>
      <c r="D280" s="178"/>
      <c r="E280" s="18" t="s">
        <v>210</v>
      </c>
      <c r="F280" s="16" t="s">
        <v>55</v>
      </c>
      <c r="G280" s="42">
        <f t="shared" si="39"/>
        <v>6500</v>
      </c>
      <c r="H280" s="47"/>
      <c r="I280" s="48"/>
      <c r="J280" s="48">
        <v>6500</v>
      </c>
      <c r="K280" s="44">
        <f t="shared" si="37"/>
        <v>0</v>
      </c>
      <c r="L280" s="45">
        <f t="shared" si="38"/>
        <v>6500</v>
      </c>
      <c r="M280" s="141" t="s">
        <v>226</v>
      </c>
      <c r="N280" s="144" t="s">
        <v>252</v>
      </c>
    </row>
    <row r="281" spans="2:14" x14ac:dyDescent="0.25">
      <c r="B281" s="180"/>
      <c r="C281" s="178"/>
      <c r="D281" s="178"/>
      <c r="E281" s="18" t="s">
        <v>211</v>
      </c>
      <c r="F281" s="16" t="s">
        <v>55</v>
      </c>
      <c r="G281" s="42">
        <f t="shared" si="39"/>
        <v>6000</v>
      </c>
      <c r="H281" s="47"/>
      <c r="I281" s="48"/>
      <c r="J281" s="48">
        <v>6000</v>
      </c>
      <c r="K281" s="44">
        <f t="shared" si="37"/>
        <v>0</v>
      </c>
      <c r="L281" s="45">
        <f t="shared" si="38"/>
        <v>6000</v>
      </c>
      <c r="M281" s="141" t="s">
        <v>226</v>
      </c>
      <c r="N281" s="144" t="s">
        <v>252</v>
      </c>
    </row>
    <row r="283" spans="2:14" x14ac:dyDescent="0.25">
      <c r="B283" s="49" t="s">
        <v>253</v>
      </c>
    </row>
    <row r="284" spans="2:14" x14ac:dyDescent="0.25">
      <c r="B284" s="193" t="s">
        <v>303</v>
      </c>
      <c r="C284" s="193"/>
      <c r="D284" s="193"/>
      <c r="E284" s="193"/>
      <c r="F284" s="193"/>
      <c r="G284" s="193"/>
      <c r="H284" s="193"/>
      <c r="I284" s="193"/>
      <c r="J284" s="193"/>
      <c r="K284" s="193"/>
      <c r="L284" s="193"/>
      <c r="M284" s="193"/>
      <c r="N284" s="193"/>
    </row>
    <row r="285" spans="2:14" ht="28.5" customHeight="1" x14ac:dyDescent="0.25">
      <c r="B285" s="194" t="s">
        <v>254</v>
      </c>
      <c r="C285" s="194"/>
      <c r="D285" s="194"/>
      <c r="E285" s="194"/>
      <c r="F285" s="194"/>
      <c r="G285" s="194"/>
      <c r="H285" s="194"/>
      <c r="I285" s="194"/>
      <c r="J285" s="194"/>
      <c r="K285" s="194"/>
      <c r="L285" s="194"/>
      <c r="M285" s="194"/>
      <c r="N285" s="194"/>
    </row>
    <row r="287" spans="2:14" x14ac:dyDescent="0.25">
      <c r="D287" s="49" t="s">
        <v>255</v>
      </c>
    </row>
    <row r="288" spans="2:14" ht="13.9" customHeight="1" x14ac:dyDescent="0.25">
      <c r="D288" s="178" t="s">
        <v>256</v>
      </c>
      <c r="E288" s="18" t="s">
        <v>123</v>
      </c>
      <c r="F288" s="16" t="s">
        <v>229</v>
      </c>
      <c r="G288" s="42">
        <f t="shared" ref="G288:G295" si="40">SUM(H288:J288)</f>
        <v>964.6</v>
      </c>
      <c r="H288" s="43"/>
      <c r="I288" s="43"/>
      <c r="J288" s="48">
        <v>964.6</v>
      </c>
      <c r="K288" s="44">
        <f t="shared" ref="K288:K295" si="41">H288+I288</f>
        <v>0</v>
      </c>
      <c r="L288" s="45">
        <f t="shared" ref="L288:L295" si="42">J288</f>
        <v>964.6</v>
      </c>
      <c r="M288" s="141" t="s">
        <v>230</v>
      </c>
      <c r="N288" s="147" t="s">
        <v>221</v>
      </c>
    </row>
    <row r="289" spans="4:14" x14ac:dyDescent="0.25">
      <c r="D289" s="178"/>
      <c r="E289" s="18" t="s">
        <v>124</v>
      </c>
      <c r="F289" s="16" t="s">
        <v>229</v>
      </c>
      <c r="G289" s="42">
        <f t="shared" si="40"/>
        <v>394.7</v>
      </c>
      <c r="H289" s="43"/>
      <c r="I289" s="43"/>
      <c r="J289" s="48">
        <v>394.7</v>
      </c>
      <c r="K289" s="44">
        <f t="shared" si="41"/>
        <v>0</v>
      </c>
      <c r="L289" s="45">
        <f t="shared" si="42"/>
        <v>394.7</v>
      </c>
      <c r="M289" s="141" t="s">
        <v>230</v>
      </c>
      <c r="N289" s="147" t="s">
        <v>221</v>
      </c>
    </row>
    <row r="290" spans="4:14" ht="13.9" customHeight="1" x14ac:dyDescent="0.25">
      <c r="D290" s="178" t="s">
        <v>257</v>
      </c>
      <c r="E290" s="18" t="s">
        <v>123</v>
      </c>
      <c r="F290" s="16" t="s">
        <v>229</v>
      </c>
      <c r="G290" s="42">
        <f t="shared" si="40"/>
        <v>1997.9</v>
      </c>
      <c r="H290" s="43"/>
      <c r="I290" s="43"/>
      <c r="J290" s="43">
        <v>1997.9</v>
      </c>
      <c r="K290" s="44">
        <f t="shared" si="41"/>
        <v>0</v>
      </c>
      <c r="L290" s="45">
        <f t="shared" si="42"/>
        <v>1997.9</v>
      </c>
      <c r="M290" s="141" t="s">
        <v>230</v>
      </c>
      <c r="N290" s="147" t="s">
        <v>221</v>
      </c>
    </row>
    <row r="291" spans="4:14" x14ac:dyDescent="0.25">
      <c r="D291" s="178"/>
      <c r="E291" s="18" t="s">
        <v>124</v>
      </c>
      <c r="F291" s="16" t="s">
        <v>229</v>
      </c>
      <c r="G291" s="42">
        <f t="shared" si="40"/>
        <v>607.29999999999995</v>
      </c>
      <c r="H291" s="43"/>
      <c r="I291" s="43"/>
      <c r="J291" s="43">
        <v>607.29999999999995</v>
      </c>
      <c r="K291" s="44">
        <f t="shared" si="41"/>
        <v>0</v>
      </c>
      <c r="L291" s="45">
        <f t="shared" si="42"/>
        <v>607.29999999999995</v>
      </c>
      <c r="M291" s="141" t="s">
        <v>230</v>
      </c>
      <c r="N291" s="147" t="s">
        <v>221</v>
      </c>
    </row>
    <row r="292" spans="4:14" x14ac:dyDescent="0.25">
      <c r="D292" s="14" t="s">
        <v>258</v>
      </c>
      <c r="E292" s="17"/>
      <c r="F292" s="16" t="s">
        <v>229</v>
      </c>
      <c r="G292" s="42">
        <f t="shared" si="40"/>
        <v>12.6</v>
      </c>
      <c r="H292" s="47"/>
      <c r="I292" s="48"/>
      <c r="J292" s="48">
        <v>12.6</v>
      </c>
      <c r="K292" s="44">
        <f t="shared" si="41"/>
        <v>0</v>
      </c>
      <c r="L292" s="45">
        <f t="shared" si="42"/>
        <v>12.6</v>
      </c>
      <c r="M292" s="141" t="s">
        <v>230</v>
      </c>
      <c r="N292" s="147" t="s">
        <v>221</v>
      </c>
    </row>
    <row r="293" spans="4:14" x14ac:dyDescent="0.25">
      <c r="D293" s="14" t="s">
        <v>259</v>
      </c>
      <c r="E293" s="17"/>
      <c r="F293" s="16" t="s">
        <v>229</v>
      </c>
      <c r="G293" s="42">
        <f t="shared" si="40"/>
        <v>19.2</v>
      </c>
      <c r="H293" s="43"/>
      <c r="I293" s="43"/>
      <c r="J293" s="43">
        <v>19.2</v>
      </c>
      <c r="K293" s="44">
        <f t="shared" si="41"/>
        <v>0</v>
      </c>
      <c r="L293" s="45">
        <f t="shared" si="42"/>
        <v>19.2</v>
      </c>
      <c r="M293" s="141" t="s">
        <v>230</v>
      </c>
      <c r="N293" s="148" t="s">
        <v>221</v>
      </c>
    </row>
    <row r="294" spans="4:14" x14ac:dyDescent="0.25">
      <c r="D294" s="14" t="s">
        <v>260</v>
      </c>
      <c r="E294" s="17"/>
      <c r="F294" s="16" t="s">
        <v>229</v>
      </c>
      <c r="G294" s="42">
        <f t="shared" si="40"/>
        <v>49.1</v>
      </c>
      <c r="H294" s="47"/>
      <c r="I294" s="48"/>
      <c r="J294" s="48">
        <v>49.1</v>
      </c>
      <c r="K294" s="44">
        <f t="shared" si="41"/>
        <v>0</v>
      </c>
      <c r="L294" s="45">
        <f t="shared" si="42"/>
        <v>49.1</v>
      </c>
      <c r="M294" s="141" t="s">
        <v>230</v>
      </c>
      <c r="N294" s="147" t="s">
        <v>221</v>
      </c>
    </row>
    <row r="295" spans="4:14" x14ac:dyDescent="0.25">
      <c r="D295" s="14" t="s">
        <v>261</v>
      </c>
      <c r="E295" s="17"/>
      <c r="F295" s="16" t="s">
        <v>229</v>
      </c>
      <c r="G295" s="42">
        <f t="shared" si="40"/>
        <v>51</v>
      </c>
      <c r="H295" s="43"/>
      <c r="I295" s="43"/>
      <c r="J295" s="43">
        <v>51</v>
      </c>
      <c r="K295" s="44">
        <f t="shared" si="41"/>
        <v>0</v>
      </c>
      <c r="L295" s="45">
        <f t="shared" si="42"/>
        <v>51</v>
      </c>
      <c r="M295" s="141" t="s">
        <v>230</v>
      </c>
      <c r="N295" s="147" t="s">
        <v>221</v>
      </c>
    </row>
  </sheetData>
  <sheetProtection algorithmName="SHA-512" hashValue="k3GPp9xI89VJxmw218Cgvg2AVq1trS2LpoXrUbhSdoYnYc3uGl9hFwgYsFj6fi+m4Bl+BeGjPrjNoIopjKbFKA==" saltValue="igX7WBcBZDiuWuWhHTAhfQ==" spinCount="100000" sheet="1" objects="1" scenarios="1"/>
  <mergeCells count="176">
    <mergeCell ref="E224:E225"/>
    <mergeCell ref="D226:D227"/>
    <mergeCell ref="E226:E227"/>
    <mergeCell ref="E220:E221"/>
    <mergeCell ref="D222:D223"/>
    <mergeCell ref="E222:E223"/>
    <mergeCell ref="D290:D291"/>
    <mergeCell ref="D236:D237"/>
    <mergeCell ref="E236:E237"/>
    <mergeCell ref="C238:C243"/>
    <mergeCell ref="D238:D239"/>
    <mergeCell ref="E238:E239"/>
    <mergeCell ref="D240:D241"/>
    <mergeCell ref="E240:E241"/>
    <mergeCell ref="D242:D243"/>
    <mergeCell ref="E242:E243"/>
    <mergeCell ref="B284:N284"/>
    <mergeCell ref="B285:N285"/>
    <mergeCell ref="D288:D289"/>
    <mergeCell ref="B183:B243"/>
    <mergeCell ref="C183:C186"/>
    <mergeCell ref="D183:D186"/>
    <mergeCell ref="E183:E184"/>
    <mergeCell ref="E185:E186"/>
    <mergeCell ref="C187:C195"/>
    <mergeCell ref="D187:D189"/>
    <mergeCell ref="D224:D225"/>
    <mergeCell ref="D234:D235"/>
    <mergeCell ref="E234:E235"/>
    <mergeCell ref="B244:B281"/>
    <mergeCell ref="C244:D274"/>
    <mergeCell ref="C275:C281"/>
    <mergeCell ref="D275:D281"/>
    <mergeCell ref="C196:C237"/>
    <mergeCell ref="D196:D197"/>
    <mergeCell ref="E196:E197"/>
    <mergeCell ref="D198:D201"/>
    <mergeCell ref="E198:E199"/>
    <mergeCell ref="E200:E201"/>
    <mergeCell ref="D202:D203"/>
    <mergeCell ref="E202:E203"/>
    <mergeCell ref="D204:D205"/>
    <mergeCell ref="E204:E205"/>
    <mergeCell ref="D206:D207"/>
    <mergeCell ref="E206:E207"/>
    <mergeCell ref="D208:D209"/>
    <mergeCell ref="E208:E209"/>
    <mergeCell ref="D210:D211"/>
    <mergeCell ref="E210:E211"/>
    <mergeCell ref="D212:D213"/>
    <mergeCell ref="E212:E213"/>
    <mergeCell ref="D232:D233"/>
    <mergeCell ref="E232:E233"/>
    <mergeCell ref="D214:D215"/>
    <mergeCell ref="E214:E215"/>
    <mergeCell ref="D216:D217"/>
    <mergeCell ref="E216:E217"/>
    <mergeCell ref="D122:D130"/>
    <mergeCell ref="E122:E123"/>
    <mergeCell ref="E124:E125"/>
    <mergeCell ref="E126:E127"/>
    <mergeCell ref="E187:E189"/>
    <mergeCell ref="D190:D193"/>
    <mergeCell ref="E190:E191"/>
    <mergeCell ref="E192:E193"/>
    <mergeCell ref="D194:D195"/>
    <mergeCell ref="E194:E195"/>
    <mergeCell ref="E128:E129"/>
    <mergeCell ref="D228:D229"/>
    <mergeCell ref="E228:E229"/>
    <mergeCell ref="D230:D231"/>
    <mergeCell ref="E230:E231"/>
    <mergeCell ref="D218:D219"/>
    <mergeCell ref="E218:E219"/>
    <mergeCell ref="D220:D221"/>
    <mergeCell ref="D131:D133"/>
    <mergeCell ref="E131:E132"/>
    <mergeCell ref="B137:B181"/>
    <mergeCell ref="C137:C140"/>
    <mergeCell ref="D138:D139"/>
    <mergeCell ref="C141:D171"/>
    <mergeCell ref="C172:C181"/>
    <mergeCell ref="D172:D181"/>
    <mergeCell ref="B86:B136"/>
    <mergeCell ref="C86:C91"/>
    <mergeCell ref="D90:D91"/>
    <mergeCell ref="C92:C100"/>
    <mergeCell ref="D95:D100"/>
    <mergeCell ref="C101:C109"/>
    <mergeCell ref="D104:D109"/>
    <mergeCell ref="C110:C115"/>
    <mergeCell ref="D114:D115"/>
    <mergeCell ref="C116:C121"/>
    <mergeCell ref="D120:D121"/>
    <mergeCell ref="C122:C136"/>
    <mergeCell ref="D59:D60"/>
    <mergeCell ref="E59:E60"/>
    <mergeCell ref="D61:D62"/>
    <mergeCell ref="E61:E62"/>
    <mergeCell ref="D63:D64"/>
    <mergeCell ref="E63:E64"/>
    <mergeCell ref="C65:C70"/>
    <mergeCell ref="D65:D66"/>
    <mergeCell ref="E65:E66"/>
    <mergeCell ref="D67:D68"/>
    <mergeCell ref="E67:E68"/>
    <mergeCell ref="D69:D70"/>
    <mergeCell ref="E69:E70"/>
    <mergeCell ref="C71:C79"/>
    <mergeCell ref="D71:D73"/>
    <mergeCell ref="D74:D77"/>
    <mergeCell ref="E74:E75"/>
    <mergeCell ref="E76:E77"/>
    <mergeCell ref="D78:D79"/>
    <mergeCell ref="E78:E79"/>
    <mergeCell ref="C80:C85"/>
    <mergeCell ref="D80:D81"/>
    <mergeCell ref="E80:E81"/>
    <mergeCell ref="D82:D83"/>
    <mergeCell ref="E82:E83"/>
    <mergeCell ref="D84:D85"/>
    <mergeCell ref="E84:E85"/>
    <mergeCell ref="D49:D50"/>
    <mergeCell ref="E49:E50"/>
    <mergeCell ref="D51:D52"/>
    <mergeCell ref="E51:E52"/>
    <mergeCell ref="D53:D54"/>
    <mergeCell ref="E53:E54"/>
    <mergeCell ref="D55:D56"/>
    <mergeCell ref="E55:E56"/>
    <mergeCell ref="D57:D58"/>
    <mergeCell ref="E57:E58"/>
    <mergeCell ref="D39:D40"/>
    <mergeCell ref="E39:E40"/>
    <mergeCell ref="D41:D42"/>
    <mergeCell ref="E41:E42"/>
    <mergeCell ref="D43:D44"/>
    <mergeCell ref="E43:E44"/>
    <mergeCell ref="D45:D46"/>
    <mergeCell ref="E45:E46"/>
    <mergeCell ref="D47:D48"/>
    <mergeCell ref="E47:E48"/>
    <mergeCell ref="D29:D30"/>
    <mergeCell ref="E29:E30"/>
    <mergeCell ref="D31:D32"/>
    <mergeCell ref="E31:E32"/>
    <mergeCell ref="D33:D34"/>
    <mergeCell ref="E33:E34"/>
    <mergeCell ref="D35:D36"/>
    <mergeCell ref="E35:E36"/>
    <mergeCell ref="D37:D38"/>
    <mergeCell ref="E37:E38"/>
    <mergeCell ref="B3:B85"/>
    <mergeCell ref="C3:C8"/>
    <mergeCell ref="D3:D8"/>
    <mergeCell ref="E3:E4"/>
    <mergeCell ref="E5:E6"/>
    <mergeCell ref="E7:E8"/>
    <mergeCell ref="C9:C20"/>
    <mergeCell ref="D9:D11"/>
    <mergeCell ref="E9:E11"/>
    <mergeCell ref="D12:D15"/>
    <mergeCell ref="E12:E13"/>
    <mergeCell ref="E14:E15"/>
    <mergeCell ref="D16:D17"/>
    <mergeCell ref="E16:E17"/>
    <mergeCell ref="D18:D20"/>
    <mergeCell ref="E18:E20"/>
    <mergeCell ref="C21:C64"/>
    <mergeCell ref="D21:D22"/>
    <mergeCell ref="E21:E22"/>
    <mergeCell ref="D23:D26"/>
    <mergeCell ref="E23:E24"/>
    <mergeCell ref="E25:E26"/>
    <mergeCell ref="D27:D28"/>
    <mergeCell ref="E27:E28"/>
  </mergeCells>
  <conditionalFormatting sqref="H168:H171">
    <cfRule type="cellIs" dxfId="3" priority="2" operator="equal">
      <formula>0</formula>
    </cfRule>
  </conditionalFormatting>
  <conditionalFormatting sqref="H3:J181 H183:J281 H288:I291 H290:J295">
    <cfRule type="cellIs" dxfId="2" priority="3" operator="equal">
      <formula>0</formula>
    </cfRule>
  </conditionalFormatting>
  <conditionalFormatting sqref="I168">
    <cfRule type="cellIs" dxfId="1" priority="4" operator="equal">
      <formula>0</formula>
    </cfRule>
  </conditionalFormatting>
  <conditionalFormatting sqref="J288:J289">
    <cfRule type="cellIs" dxfId="0" priority="8" operator="equal">
      <formula>0</formula>
    </cfRule>
  </conditionalFormatting>
  <pageMargins left="0.7" right="0.7" top="0.78749999999999998" bottom="0.78749999999999998"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2A6099"/>
  </sheetPr>
  <dimension ref="A1:E155"/>
  <sheetViews>
    <sheetView zoomScaleNormal="100" workbookViewId="0">
      <selection activeCell="B1" sqref="B1"/>
    </sheetView>
  </sheetViews>
  <sheetFormatPr baseColWidth="10" defaultColWidth="11" defaultRowHeight="15" x14ac:dyDescent="0.25"/>
  <cols>
    <col min="1" max="1" width="5" style="3" customWidth="1"/>
    <col min="2" max="2" width="28.140625" style="50" customWidth="1"/>
    <col min="3" max="3" width="42" customWidth="1"/>
    <col min="4" max="4" width="69.85546875" customWidth="1"/>
    <col min="1005" max="1024" width="11.5703125" customWidth="1"/>
  </cols>
  <sheetData>
    <row r="1" spans="1:5" x14ac:dyDescent="0.25">
      <c r="A1" s="29"/>
      <c r="B1" s="51"/>
      <c r="C1" s="52"/>
      <c r="D1" s="2"/>
      <c r="E1" s="2"/>
    </row>
    <row r="2" spans="1:5" ht="30.75" x14ac:dyDescent="0.25">
      <c r="A2" s="2"/>
      <c r="B2" s="53" t="s">
        <v>262</v>
      </c>
      <c r="C2" s="54"/>
      <c r="D2" s="53"/>
    </row>
    <row r="3" spans="1:5" ht="21" x14ac:dyDescent="0.25">
      <c r="A3" s="55"/>
      <c r="B3" s="54"/>
      <c r="C3" s="54"/>
      <c r="D3" s="56" t="str">
        <f>'Eingabe Stammdaten'!C2</f>
        <v>2020 (final)</v>
      </c>
    </row>
    <row r="4" spans="1:5" ht="15" customHeight="1" x14ac:dyDescent="0.25">
      <c r="A4" s="55"/>
      <c r="B4" s="195" t="s">
        <v>263</v>
      </c>
      <c r="C4" s="57" t="s">
        <v>38</v>
      </c>
      <c r="D4" s="58">
        <f>SUM(Detailergebnisse_Kategorien!G3:G8)</f>
        <v>0</v>
      </c>
    </row>
    <row r="5" spans="1:5" ht="15" customHeight="1" x14ac:dyDescent="0.25">
      <c r="A5" s="55"/>
      <c r="B5" s="195"/>
      <c r="C5" s="59" t="s">
        <v>45</v>
      </c>
      <c r="D5" s="60">
        <f>SUM(Detailergebnisse_Kategorien!G9:G20)</f>
        <v>0</v>
      </c>
    </row>
    <row r="6" spans="1:5" ht="15" customHeight="1" x14ac:dyDescent="0.25">
      <c r="A6" s="55"/>
      <c r="B6" s="195"/>
      <c r="C6" s="59" t="s">
        <v>59</v>
      </c>
      <c r="D6" s="60">
        <f>SUM(Detailergebnisse_Kategorien!G21:G64)</f>
        <v>0</v>
      </c>
    </row>
    <row r="7" spans="1:5" ht="15" customHeight="1" x14ac:dyDescent="0.25">
      <c r="A7" s="55"/>
      <c r="B7" s="195"/>
      <c r="C7" s="61" t="s">
        <v>102</v>
      </c>
      <c r="D7" s="60">
        <f>SUM(Detailergebnisse_Kategorien!G65:G70)</f>
        <v>0</v>
      </c>
    </row>
    <row r="8" spans="1:5" ht="15" customHeight="1" x14ac:dyDescent="0.25">
      <c r="A8" s="55"/>
      <c r="B8" s="195"/>
      <c r="C8" s="61" t="s">
        <v>106</v>
      </c>
      <c r="D8" s="60">
        <f>SUM(Detailergebnisse_Kategorien!G71:G79)</f>
        <v>0</v>
      </c>
    </row>
    <row r="9" spans="1:5" ht="15" customHeight="1" x14ac:dyDescent="0.25">
      <c r="A9" s="55"/>
      <c r="B9" s="195"/>
      <c r="C9" s="61" t="s">
        <v>110</v>
      </c>
      <c r="D9" s="60">
        <f>SUM(Detailergebnisse_Kategorien!G80:G85)</f>
        <v>0</v>
      </c>
    </row>
    <row r="10" spans="1:5" s="66" customFormat="1" ht="21" x14ac:dyDescent="0.25">
      <c r="A10" s="62"/>
      <c r="B10" s="63"/>
      <c r="C10" s="64" t="s">
        <v>264</v>
      </c>
      <c r="D10" s="65">
        <f>SUM(D4:D9)</f>
        <v>0</v>
      </c>
    </row>
    <row r="11" spans="1:5" ht="15" customHeight="1" x14ac:dyDescent="0.25">
      <c r="A11" s="55"/>
      <c r="B11" s="196" t="s">
        <v>114</v>
      </c>
      <c r="C11" s="59" t="s">
        <v>115</v>
      </c>
      <c r="D11" s="60">
        <f>SUM(Detailergebnisse_Kategorien!G86:G91)</f>
        <v>0</v>
      </c>
    </row>
    <row r="12" spans="1:5" ht="15" customHeight="1" x14ac:dyDescent="0.25">
      <c r="A12" s="55"/>
      <c r="B12" s="196"/>
      <c r="C12" s="59" t="s">
        <v>125</v>
      </c>
      <c r="D12" s="60">
        <f>SUM(Detailergebnisse_Kategorien!G92:G100)</f>
        <v>0</v>
      </c>
    </row>
    <row r="13" spans="1:5" ht="15" customHeight="1" x14ac:dyDescent="0.25">
      <c r="A13" s="55"/>
      <c r="B13" s="196"/>
      <c r="C13" s="61" t="s">
        <v>134</v>
      </c>
      <c r="D13" s="60">
        <f>SUM(Detailergebnisse_Kategorien!G101:G109)</f>
        <v>0</v>
      </c>
    </row>
    <row r="14" spans="1:5" ht="15" customHeight="1" x14ac:dyDescent="0.25">
      <c r="A14" s="55"/>
      <c r="B14" s="196"/>
      <c r="C14" s="61" t="s">
        <v>135</v>
      </c>
      <c r="D14" s="60">
        <f>SUM(Detailergebnisse_Kategorien!G110:G115)</f>
        <v>0</v>
      </c>
    </row>
    <row r="15" spans="1:5" ht="15" customHeight="1" x14ac:dyDescent="0.25">
      <c r="A15" s="55"/>
      <c r="B15" s="196"/>
      <c r="C15" s="61" t="s">
        <v>136</v>
      </c>
      <c r="D15" s="60">
        <f>SUM(Detailergebnisse_Kategorien!G116:G121)</f>
        <v>0</v>
      </c>
    </row>
    <row r="16" spans="1:5" ht="15" customHeight="1" x14ac:dyDescent="0.25">
      <c r="A16" s="55"/>
      <c r="B16" s="196"/>
      <c r="C16" s="59" t="s">
        <v>265</v>
      </c>
      <c r="D16" s="60">
        <f>SUM(Detailergebnisse_Kategorien!G122:G136)</f>
        <v>0</v>
      </c>
    </row>
    <row r="17" spans="1:4" s="66" customFormat="1" ht="21" x14ac:dyDescent="0.25">
      <c r="A17" s="62"/>
      <c r="B17" s="63"/>
      <c r="C17" s="64" t="s">
        <v>266</v>
      </c>
      <c r="D17" s="65">
        <f>SUM(D11:D16)</f>
        <v>0</v>
      </c>
    </row>
    <row r="18" spans="1:4" ht="15" customHeight="1" x14ac:dyDescent="0.25">
      <c r="A18" s="55"/>
      <c r="B18" s="195" t="s">
        <v>267</v>
      </c>
      <c r="C18" s="59" t="s">
        <v>150</v>
      </c>
      <c r="D18" s="60">
        <f>SUM(Detailergebnisse_Kategorien!G137:G140)</f>
        <v>0</v>
      </c>
    </row>
    <row r="19" spans="1:4" ht="15" customHeight="1" x14ac:dyDescent="0.25">
      <c r="A19" s="55"/>
      <c r="B19" s="195"/>
      <c r="C19" s="61" t="s">
        <v>156</v>
      </c>
      <c r="D19" s="60">
        <f>SUM(Detailergebnisse_Kategorien!G141:G171)</f>
        <v>0</v>
      </c>
    </row>
    <row r="20" spans="1:4" ht="15" customHeight="1" x14ac:dyDescent="0.25">
      <c r="A20" s="55"/>
      <c r="B20" s="195"/>
      <c r="C20" s="61" t="s">
        <v>188</v>
      </c>
      <c r="D20" s="60">
        <f>SUM(Detailergebnisse_Kategorien!G172:G181)</f>
        <v>0</v>
      </c>
    </row>
    <row r="21" spans="1:4" s="66" customFormat="1" ht="21" x14ac:dyDescent="0.25">
      <c r="A21" s="62"/>
      <c r="B21" s="63"/>
      <c r="C21" s="64" t="s">
        <v>268</v>
      </c>
      <c r="D21" s="65">
        <f>SUM(D18:D20)</f>
        <v>0</v>
      </c>
    </row>
    <row r="22" spans="1:4" s="66" customFormat="1" ht="27" customHeight="1" x14ac:dyDescent="0.25">
      <c r="A22" s="62"/>
      <c r="B22" s="67" t="s">
        <v>269</v>
      </c>
      <c r="C22" s="67"/>
      <c r="D22" s="68">
        <f>D21+D17+D10</f>
        <v>0</v>
      </c>
    </row>
    <row r="23" spans="1:4" ht="15" customHeight="1" x14ac:dyDescent="0.25">
      <c r="A23" s="55"/>
      <c r="B23" s="69"/>
      <c r="C23" s="70"/>
      <c r="D23" s="71"/>
    </row>
    <row r="24" spans="1:4" ht="15" customHeight="1" x14ac:dyDescent="0.25">
      <c r="A24" s="55"/>
      <c r="B24" s="196" t="s">
        <v>270</v>
      </c>
      <c r="C24" s="57" t="s">
        <v>38</v>
      </c>
      <c r="D24" s="58">
        <f>SUM(Detailergebnisse_Kategorien!G183:G186)</f>
        <v>0</v>
      </c>
    </row>
    <row r="25" spans="1:4" ht="15" customHeight="1" x14ac:dyDescent="0.25">
      <c r="A25" s="55"/>
      <c r="B25" s="196"/>
      <c r="C25" s="57" t="s">
        <v>45</v>
      </c>
      <c r="D25" s="58">
        <f>SUM(Detailergebnisse_Kategorien!G187:G195)</f>
        <v>0</v>
      </c>
    </row>
    <row r="26" spans="1:4" ht="15" customHeight="1" x14ac:dyDescent="0.25">
      <c r="A26" s="55"/>
      <c r="B26" s="196"/>
      <c r="C26" s="59" t="s">
        <v>59</v>
      </c>
      <c r="D26" s="60">
        <f>SUM(Detailergebnisse_Kategorien!G196:G237)</f>
        <v>0</v>
      </c>
    </row>
    <row r="27" spans="1:4" ht="15" customHeight="1" x14ac:dyDescent="0.25">
      <c r="A27" s="55"/>
      <c r="B27" s="196"/>
      <c r="C27" s="59" t="s">
        <v>102</v>
      </c>
      <c r="D27" s="60">
        <f>SUM(Detailergebnisse_Kategorien!G238:G243)</f>
        <v>0</v>
      </c>
    </row>
    <row r="28" spans="1:4" ht="15" customHeight="1" x14ac:dyDescent="0.25">
      <c r="A28" s="55"/>
      <c r="B28" s="196"/>
      <c r="C28" s="61" t="s">
        <v>156</v>
      </c>
      <c r="D28" s="60">
        <f>SUM(Detailergebnisse_Kategorien!G244:G274)</f>
        <v>0</v>
      </c>
    </row>
    <row r="29" spans="1:4" ht="15" customHeight="1" x14ac:dyDescent="0.25">
      <c r="A29" s="72"/>
      <c r="B29" s="196"/>
      <c r="C29" s="61" t="s">
        <v>204</v>
      </c>
      <c r="D29" s="60">
        <f>SUM(Detailergebnisse_Kategorien!G275:G281)</f>
        <v>0</v>
      </c>
    </row>
    <row r="30" spans="1:4" s="66" customFormat="1" ht="21" x14ac:dyDescent="0.25">
      <c r="A30" s="62"/>
      <c r="B30" s="63"/>
      <c r="C30" s="64" t="s">
        <v>271</v>
      </c>
      <c r="D30" s="65">
        <f>SUM(D24:D29)</f>
        <v>0</v>
      </c>
    </row>
    <row r="31" spans="1:4" s="66" customFormat="1" ht="27" customHeight="1" x14ac:dyDescent="0.25">
      <c r="A31" s="73"/>
      <c r="B31" s="67" t="s">
        <v>272</v>
      </c>
      <c r="C31" s="67"/>
      <c r="D31" s="68">
        <f>D22+D30</f>
        <v>0</v>
      </c>
    </row>
    <row r="32" spans="1:4" ht="15" customHeight="1" x14ac:dyDescent="0.25">
      <c r="A32" s="73"/>
      <c r="B32" s="73"/>
    </row>
    <row r="33" spans="1:2" ht="15" customHeight="1" x14ac:dyDescent="0.25">
      <c r="A33" s="73"/>
      <c r="B33" s="73"/>
    </row>
    <row r="34" spans="1:2" ht="15" customHeight="1" x14ac:dyDescent="0.25">
      <c r="A34" s="73"/>
      <c r="B34" s="73"/>
    </row>
    <row r="35" spans="1:2" ht="15" customHeight="1" x14ac:dyDescent="0.25">
      <c r="A35" s="73"/>
      <c r="B35" s="73"/>
    </row>
    <row r="36" spans="1:2" ht="15" customHeight="1" x14ac:dyDescent="0.25">
      <c r="A36" s="73"/>
      <c r="B36" s="73"/>
    </row>
    <row r="37" spans="1:2" ht="15" customHeight="1" x14ac:dyDescent="0.25">
      <c r="A37" s="73"/>
      <c r="B37" s="73"/>
    </row>
    <row r="38" spans="1:2" ht="15" customHeight="1" x14ac:dyDescent="0.25">
      <c r="A38" s="73"/>
      <c r="B38" s="73"/>
    </row>
    <row r="39" spans="1:2" ht="15" customHeight="1" x14ac:dyDescent="0.25">
      <c r="A39" s="73"/>
      <c r="B39" s="73"/>
    </row>
    <row r="40" spans="1:2" ht="15" customHeight="1" x14ac:dyDescent="0.25">
      <c r="A40" s="73"/>
      <c r="B40" s="73"/>
    </row>
    <row r="41" spans="1:2" ht="15" customHeight="1" x14ac:dyDescent="0.25">
      <c r="A41" s="73"/>
      <c r="B41" s="73"/>
    </row>
    <row r="42" spans="1:2" ht="15" customHeight="1" x14ac:dyDescent="0.25">
      <c r="A42" s="73"/>
      <c r="B42" s="73"/>
    </row>
    <row r="43" spans="1:2" ht="15" customHeight="1" x14ac:dyDescent="0.25">
      <c r="A43" s="73"/>
      <c r="B43" s="73"/>
    </row>
    <row r="44" spans="1:2" ht="15" customHeight="1" x14ac:dyDescent="0.25">
      <c r="A44" s="73"/>
      <c r="B44" s="73"/>
    </row>
    <row r="45" spans="1:2" ht="15" customHeight="1" x14ac:dyDescent="0.25">
      <c r="A45" s="73"/>
      <c r="B45" s="73"/>
    </row>
    <row r="46" spans="1:2" ht="15" customHeight="1" x14ac:dyDescent="0.25">
      <c r="A46" s="73"/>
      <c r="B46" s="73"/>
    </row>
    <row r="47" spans="1:2" ht="15" customHeight="1" x14ac:dyDescent="0.25">
      <c r="A47" s="73"/>
      <c r="B47" s="73"/>
    </row>
    <row r="48" spans="1:2" ht="15" customHeight="1" x14ac:dyDescent="0.25">
      <c r="A48" s="73"/>
      <c r="B48" s="73"/>
    </row>
    <row r="49" spans="1:2" ht="15" customHeight="1" x14ac:dyDescent="0.25">
      <c r="A49" s="73"/>
      <c r="B49" s="73"/>
    </row>
    <row r="50" spans="1:2" ht="15" customHeight="1" x14ac:dyDescent="0.25">
      <c r="A50" s="73"/>
      <c r="B50" s="73"/>
    </row>
    <row r="51" spans="1:2" ht="15" customHeight="1" x14ac:dyDescent="0.25">
      <c r="A51" s="73"/>
      <c r="B51" s="73"/>
    </row>
    <row r="52" spans="1:2" ht="15" customHeight="1" x14ac:dyDescent="0.25">
      <c r="A52" s="73"/>
      <c r="B52" s="73"/>
    </row>
    <row r="53" spans="1:2" ht="15" customHeight="1" x14ac:dyDescent="0.25">
      <c r="A53" s="73"/>
      <c r="B53" s="73"/>
    </row>
    <row r="54" spans="1:2" ht="15" customHeight="1" x14ac:dyDescent="0.25">
      <c r="A54" s="73"/>
      <c r="B54" s="73"/>
    </row>
    <row r="55" spans="1:2" ht="15" customHeight="1" x14ac:dyDescent="0.25">
      <c r="A55" s="73"/>
      <c r="B55" s="73"/>
    </row>
    <row r="56" spans="1:2" ht="15" customHeight="1" x14ac:dyDescent="0.25">
      <c r="A56" s="73"/>
      <c r="B56" s="73"/>
    </row>
    <row r="57" spans="1:2" ht="15" customHeight="1" x14ac:dyDescent="0.25">
      <c r="A57" s="73"/>
      <c r="B57" s="73"/>
    </row>
    <row r="58" spans="1:2" ht="15" customHeight="1" x14ac:dyDescent="0.25">
      <c r="A58" s="73"/>
      <c r="B58" s="73"/>
    </row>
    <row r="59" spans="1:2" ht="15" customHeight="1" x14ac:dyDescent="0.25">
      <c r="A59" s="73"/>
      <c r="B59" s="73"/>
    </row>
    <row r="60" spans="1:2" ht="15" customHeight="1" x14ac:dyDescent="0.25">
      <c r="A60" s="73"/>
      <c r="B60" s="73"/>
    </row>
    <row r="61" spans="1:2" ht="15" customHeight="1" x14ac:dyDescent="0.25">
      <c r="A61" s="73"/>
      <c r="B61" s="73"/>
    </row>
    <row r="62" spans="1:2" ht="15" customHeight="1" x14ac:dyDescent="0.25">
      <c r="A62" s="73"/>
      <c r="B62" s="73"/>
    </row>
    <row r="63" spans="1:2" ht="15" customHeight="1" x14ac:dyDescent="0.25">
      <c r="A63" s="73"/>
      <c r="B63" s="73"/>
    </row>
    <row r="64" spans="1:2" ht="15" customHeight="1" x14ac:dyDescent="0.25">
      <c r="A64" s="73"/>
      <c r="B64" s="73"/>
    </row>
    <row r="65" spans="1:2" ht="15" customHeight="1" x14ac:dyDescent="0.25">
      <c r="A65" s="73"/>
      <c r="B65" s="73"/>
    </row>
    <row r="66" spans="1:2" ht="15" customHeight="1" x14ac:dyDescent="0.25">
      <c r="A66" s="73"/>
      <c r="B66" s="73"/>
    </row>
    <row r="67" spans="1:2" ht="15" customHeight="1" x14ac:dyDescent="0.25">
      <c r="A67" s="73"/>
      <c r="B67" s="73"/>
    </row>
    <row r="68" spans="1:2" ht="15" customHeight="1" x14ac:dyDescent="0.25">
      <c r="A68" s="73"/>
      <c r="B68" s="73"/>
    </row>
    <row r="69" spans="1:2" ht="15" customHeight="1" x14ac:dyDescent="0.25">
      <c r="A69" s="73"/>
      <c r="B69" s="73"/>
    </row>
    <row r="70" spans="1:2" ht="15" customHeight="1" x14ac:dyDescent="0.25">
      <c r="A70" s="73"/>
      <c r="B70" s="73"/>
    </row>
    <row r="71" spans="1:2" ht="15" customHeight="1" x14ac:dyDescent="0.25">
      <c r="A71" s="73"/>
      <c r="B71" s="73"/>
    </row>
    <row r="72" spans="1:2" ht="15" customHeight="1" x14ac:dyDescent="0.25">
      <c r="A72" s="74"/>
    </row>
    <row r="73" spans="1:2" ht="15" customHeight="1" x14ac:dyDescent="0.25">
      <c r="A73" s="74"/>
    </row>
    <row r="74" spans="1:2" ht="15" customHeight="1" x14ac:dyDescent="0.25">
      <c r="A74" s="74"/>
    </row>
    <row r="75" spans="1:2" ht="15" customHeight="1" x14ac:dyDescent="0.25">
      <c r="A75" s="74"/>
      <c r="B75" s="75"/>
    </row>
    <row r="76" spans="1:2" ht="15" customHeight="1" x14ac:dyDescent="0.25">
      <c r="A76" s="74"/>
      <c r="B76" s="75"/>
    </row>
    <row r="77" spans="1:2" ht="15" customHeight="1" x14ac:dyDescent="0.25">
      <c r="A77" s="74"/>
      <c r="B77" s="75"/>
    </row>
    <row r="78" spans="1:2" ht="15" customHeight="1" x14ac:dyDescent="0.25">
      <c r="A78" s="74"/>
      <c r="B78" s="75"/>
    </row>
    <row r="79" spans="1:2" ht="15" customHeight="1" x14ac:dyDescent="0.25">
      <c r="A79" s="74"/>
      <c r="B79" s="75"/>
    </row>
    <row r="80" spans="1:2" ht="15" customHeight="1" x14ac:dyDescent="0.25">
      <c r="A80" s="74"/>
      <c r="B80" s="75"/>
    </row>
    <row r="81" spans="1:2" ht="15" customHeight="1" x14ac:dyDescent="0.25">
      <c r="A81" s="74"/>
      <c r="B81" s="75"/>
    </row>
    <row r="82" spans="1:2" ht="15" customHeight="1" x14ac:dyDescent="0.25">
      <c r="A82" s="74"/>
      <c r="B82" s="75"/>
    </row>
    <row r="83" spans="1:2" ht="15" customHeight="1" x14ac:dyDescent="0.25">
      <c r="A83" s="74"/>
      <c r="B83" s="75"/>
    </row>
    <row r="84" spans="1:2" ht="15" customHeight="1" x14ac:dyDescent="0.25">
      <c r="A84" s="74"/>
      <c r="B84" s="75"/>
    </row>
    <row r="85" spans="1:2" ht="15" customHeight="1" x14ac:dyDescent="0.25">
      <c r="A85" s="74"/>
      <c r="B85" s="75"/>
    </row>
    <row r="86" spans="1:2" ht="15" customHeight="1" x14ac:dyDescent="0.25">
      <c r="A86" s="74"/>
      <c r="B86" s="75"/>
    </row>
    <row r="87" spans="1:2" ht="15" customHeight="1" x14ac:dyDescent="0.25">
      <c r="A87" s="74"/>
      <c r="B87" s="75"/>
    </row>
    <row r="88" spans="1:2" ht="15" customHeight="1" x14ac:dyDescent="0.25">
      <c r="A88" s="74"/>
      <c r="B88" s="75"/>
    </row>
    <row r="89" spans="1:2" ht="15" customHeight="1" x14ac:dyDescent="0.25">
      <c r="A89" s="74"/>
      <c r="B89" s="75"/>
    </row>
    <row r="90" spans="1:2" ht="15" customHeight="1" x14ac:dyDescent="0.25">
      <c r="A90" s="74"/>
      <c r="B90" s="75"/>
    </row>
    <row r="91" spans="1:2" ht="15" customHeight="1" x14ac:dyDescent="0.25">
      <c r="A91" s="74"/>
      <c r="B91" s="75"/>
    </row>
    <row r="92" spans="1:2" ht="15" customHeight="1" x14ac:dyDescent="0.25">
      <c r="A92" s="74"/>
      <c r="B92" s="75"/>
    </row>
    <row r="93" spans="1:2" ht="15" customHeight="1" x14ac:dyDescent="0.25">
      <c r="A93" s="74"/>
      <c r="B93" s="75"/>
    </row>
    <row r="94" spans="1:2" ht="15" customHeight="1" x14ac:dyDescent="0.25">
      <c r="A94" s="74"/>
      <c r="B94" s="75"/>
    </row>
    <row r="95" spans="1:2" ht="15" customHeight="1" x14ac:dyDescent="0.25">
      <c r="A95" s="74"/>
      <c r="B95" s="75"/>
    </row>
    <row r="96" spans="1:2" ht="15" customHeight="1" x14ac:dyDescent="0.25">
      <c r="A96" s="74"/>
    </row>
    <row r="97" spans="1:2" ht="15" customHeight="1" x14ac:dyDescent="0.25">
      <c r="A97" s="74"/>
    </row>
    <row r="98" spans="1:2" ht="15" customHeight="1" x14ac:dyDescent="0.25">
      <c r="A98" s="74"/>
      <c r="B98" s="75"/>
    </row>
    <row r="99" spans="1:2" ht="15" customHeight="1" x14ac:dyDescent="0.25">
      <c r="A99" s="74"/>
      <c r="B99" s="75"/>
    </row>
    <row r="100" spans="1:2" ht="15" customHeight="1" x14ac:dyDescent="0.25">
      <c r="A100" s="74"/>
      <c r="B100" s="75"/>
    </row>
    <row r="101" spans="1:2" ht="15" customHeight="1" x14ac:dyDescent="0.25">
      <c r="A101" s="74"/>
      <c r="B101" s="75"/>
    </row>
    <row r="102" spans="1:2" ht="15" customHeight="1" x14ac:dyDescent="0.25">
      <c r="A102" s="74"/>
      <c r="B102"/>
    </row>
    <row r="103" spans="1:2" ht="15" customHeight="1" x14ac:dyDescent="0.25">
      <c r="A103" s="74"/>
      <c r="B103"/>
    </row>
    <row r="104" spans="1:2" ht="15" customHeight="1" x14ac:dyDescent="0.25">
      <c r="A104" s="74"/>
      <c r="B104"/>
    </row>
    <row r="105" spans="1:2" ht="15" customHeight="1" x14ac:dyDescent="0.25">
      <c r="A105" s="74"/>
      <c r="B105"/>
    </row>
    <row r="106" spans="1:2" ht="15" customHeight="1" x14ac:dyDescent="0.25">
      <c r="A106" s="197"/>
      <c r="B106"/>
    </row>
    <row r="107" spans="1:2" ht="15" customHeight="1" x14ac:dyDescent="0.25">
      <c r="A107" s="197"/>
      <c r="B107"/>
    </row>
    <row r="108" spans="1:2" ht="15" customHeight="1" x14ac:dyDescent="0.25">
      <c r="A108" s="197"/>
      <c r="B108"/>
    </row>
    <row r="109" spans="1:2" ht="15" customHeight="1" x14ac:dyDescent="0.25">
      <c r="A109" s="197"/>
      <c r="B109"/>
    </row>
    <row r="110" spans="1:2" ht="15" customHeight="1" x14ac:dyDescent="0.25">
      <c r="A110" s="197"/>
      <c r="B110"/>
    </row>
    <row r="111" spans="1:2" ht="15" customHeight="1" x14ac:dyDescent="0.25">
      <c r="A111" s="197"/>
      <c r="B111"/>
    </row>
    <row r="112" spans="1:2" ht="15" customHeight="1" x14ac:dyDescent="0.25">
      <c r="A112" s="197"/>
      <c r="B112"/>
    </row>
    <row r="113" spans="1:2" ht="15" customHeight="1" x14ac:dyDescent="0.25">
      <c r="A113" s="197"/>
      <c r="B113"/>
    </row>
    <row r="114" spans="1:2" ht="15" customHeight="1" x14ac:dyDescent="0.25">
      <c r="A114" s="197"/>
      <c r="B114"/>
    </row>
    <row r="115" spans="1:2" ht="15" customHeight="1" x14ac:dyDescent="0.25">
      <c r="A115" s="197"/>
      <c r="B115"/>
    </row>
    <row r="116" spans="1:2" ht="15" customHeight="1" x14ac:dyDescent="0.25">
      <c r="A116" s="197"/>
      <c r="B116"/>
    </row>
    <row r="117" spans="1:2" ht="15" customHeight="1" x14ac:dyDescent="0.25">
      <c r="A117" s="197"/>
      <c r="B117"/>
    </row>
    <row r="118" spans="1:2" ht="15" customHeight="1" x14ac:dyDescent="0.25">
      <c r="A118" s="197"/>
      <c r="B118"/>
    </row>
    <row r="119" spans="1:2" ht="15" customHeight="1" x14ac:dyDescent="0.25">
      <c r="A119" s="197"/>
      <c r="B119"/>
    </row>
    <row r="120" spans="1:2" ht="15" customHeight="1" x14ac:dyDescent="0.25">
      <c r="A120" s="197"/>
      <c r="B120"/>
    </row>
    <row r="121" spans="1:2" ht="15" customHeight="1" x14ac:dyDescent="0.25">
      <c r="A121" s="197"/>
      <c r="B121"/>
    </row>
    <row r="122" spans="1:2" ht="15" customHeight="1" x14ac:dyDescent="0.25">
      <c r="A122" s="197"/>
      <c r="B122"/>
    </row>
    <row r="123" spans="1:2" ht="15" customHeight="1" x14ac:dyDescent="0.25">
      <c r="A123" s="197"/>
      <c r="B123"/>
    </row>
    <row r="124" spans="1:2" ht="15" customHeight="1" x14ac:dyDescent="0.25">
      <c r="A124" s="197"/>
      <c r="B124"/>
    </row>
    <row r="125" spans="1:2" ht="15" customHeight="1" x14ac:dyDescent="0.25">
      <c r="A125" s="197"/>
      <c r="B125"/>
    </row>
    <row r="126" spans="1:2" ht="15" customHeight="1" x14ac:dyDescent="0.25">
      <c r="A126" s="197"/>
      <c r="B126"/>
    </row>
    <row r="127" spans="1:2" ht="15" customHeight="1" x14ac:dyDescent="0.25">
      <c r="A127" s="197"/>
      <c r="B127"/>
    </row>
    <row r="128" spans="1:2" ht="15" customHeight="1" x14ac:dyDescent="0.25">
      <c r="A128" s="197"/>
      <c r="B128"/>
    </row>
    <row r="129" spans="1:2" ht="15" customHeight="1" x14ac:dyDescent="0.25">
      <c r="A129" s="197"/>
      <c r="B129"/>
    </row>
    <row r="130" spans="1:2" ht="15" customHeight="1" x14ac:dyDescent="0.25">
      <c r="A130" s="197"/>
      <c r="B130" s="73"/>
    </row>
    <row r="131" spans="1:2" ht="15" customHeight="1" x14ac:dyDescent="0.25">
      <c r="A131" s="197"/>
      <c r="B131" s="73"/>
    </row>
    <row r="132" spans="1:2" ht="15" customHeight="1" x14ac:dyDescent="0.25">
      <c r="A132" s="197"/>
      <c r="B132" s="73"/>
    </row>
    <row r="133" spans="1:2" ht="15" customHeight="1" x14ac:dyDescent="0.25">
      <c r="A133" s="197"/>
      <c r="B133" s="73"/>
    </row>
    <row r="134" spans="1:2" ht="15" customHeight="1" x14ac:dyDescent="0.25">
      <c r="A134" s="197"/>
      <c r="B134" s="73"/>
    </row>
    <row r="135" spans="1:2" ht="15" customHeight="1" x14ac:dyDescent="0.25">
      <c r="A135" s="197"/>
      <c r="B135" s="76"/>
    </row>
    <row r="136" spans="1:2" ht="15" customHeight="1" x14ac:dyDescent="0.25">
      <c r="A136" s="197"/>
      <c r="B136" s="76"/>
    </row>
    <row r="137" spans="1:2" ht="15" customHeight="1" x14ac:dyDescent="0.25">
      <c r="A137" s="197"/>
      <c r="B137" s="76"/>
    </row>
    <row r="138" spans="1:2" ht="15" customHeight="1" x14ac:dyDescent="0.25">
      <c r="A138" s="197"/>
      <c r="B138" s="76"/>
    </row>
    <row r="139" spans="1:2" ht="15" customHeight="1" x14ac:dyDescent="0.25">
      <c r="A139" s="197"/>
      <c r="B139" s="76"/>
    </row>
    <row r="140" spans="1:2" ht="15" customHeight="1" x14ac:dyDescent="0.25">
      <c r="A140" s="197"/>
      <c r="B140" s="76"/>
    </row>
    <row r="141" spans="1:2" ht="15" customHeight="1" x14ac:dyDescent="0.25">
      <c r="A141" s="197"/>
      <c r="B141" s="76"/>
    </row>
    <row r="142" spans="1:2" ht="15" customHeight="1" x14ac:dyDescent="0.25">
      <c r="A142" s="197"/>
      <c r="B142" s="76"/>
    </row>
    <row r="143" spans="1:2" ht="15" customHeight="1" x14ac:dyDescent="0.25">
      <c r="A143" s="197"/>
      <c r="B143" s="76"/>
    </row>
    <row r="144" spans="1:2" ht="15" customHeight="1" x14ac:dyDescent="0.25">
      <c r="A144" s="197"/>
      <c r="B144" s="76"/>
    </row>
    <row r="145" spans="1:1" ht="15" customHeight="1" x14ac:dyDescent="0.25">
      <c r="A145" s="197"/>
    </row>
    <row r="146" spans="1:1" ht="15" customHeight="1" x14ac:dyDescent="0.25">
      <c r="A146" s="197"/>
    </row>
    <row r="147" spans="1:1" ht="15" customHeight="1" x14ac:dyDescent="0.25">
      <c r="A147" s="197"/>
    </row>
    <row r="148" spans="1:1" ht="15" customHeight="1" x14ac:dyDescent="0.25">
      <c r="A148" s="197"/>
    </row>
    <row r="149" spans="1:1" ht="15" customHeight="1" x14ac:dyDescent="0.25">
      <c r="A149" s="197"/>
    </row>
    <row r="150" spans="1:1" ht="15" customHeight="1" x14ac:dyDescent="0.25">
      <c r="A150" s="197"/>
    </row>
    <row r="151" spans="1:1" ht="15" customHeight="1" x14ac:dyDescent="0.25">
      <c r="A151" s="197"/>
    </row>
    <row r="152" spans="1:1" ht="15" customHeight="1" x14ac:dyDescent="0.25">
      <c r="A152" s="197"/>
    </row>
    <row r="153" spans="1:1" ht="15" customHeight="1" x14ac:dyDescent="0.25">
      <c r="A153" s="197"/>
    </row>
    <row r="154" spans="1:1" ht="15" customHeight="1" x14ac:dyDescent="0.25">
      <c r="A154" s="197"/>
    </row>
    <row r="155" spans="1:1" ht="15" customHeight="1" x14ac:dyDescent="0.25">
      <c r="A155" s="197"/>
    </row>
  </sheetData>
  <sheetProtection algorithmName="SHA-512" hashValue="GE4FdMYKd7FTkmanMDbP+2DRkLLSxNwknPJRhX2N9LA6x8mLIaw8BivE9S2mk8DsAM4vMyb7kjUtubUQvemBZQ==" saltValue="YUzSy7VSncBT7LrMq80mvw==" spinCount="100000" sheet="1" objects="1" scenarios="1"/>
  <mergeCells count="5">
    <mergeCell ref="B4:B9"/>
    <mergeCell ref="B11:B16"/>
    <mergeCell ref="B18:B20"/>
    <mergeCell ref="B24:B29"/>
    <mergeCell ref="A106:A155"/>
  </mergeCells>
  <pageMargins left="0.7" right="0.7" top="0.78749999999999998" bottom="0.78749999999999998" header="0.511811023622047" footer="0.511811023622047"/>
  <pageSetup paperSize="9" scale="10" orientation="landscape" horizontalDpi="300" verticalDpi="300"/>
  <colBreaks count="1" manualBreakCount="1">
    <brk id="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2A6099"/>
  </sheetPr>
  <dimension ref="A1:C138"/>
  <sheetViews>
    <sheetView zoomScaleNormal="100" workbookViewId="0">
      <selection activeCell="B1" sqref="B1"/>
    </sheetView>
  </sheetViews>
  <sheetFormatPr baseColWidth="10" defaultColWidth="11.7109375" defaultRowHeight="15" x14ac:dyDescent="0.25"/>
  <cols>
    <col min="1" max="1" width="5" style="3" customWidth="1"/>
    <col min="2" max="2" width="60" style="50" customWidth="1"/>
    <col min="3" max="3" width="84.85546875" style="4" customWidth="1"/>
  </cols>
  <sheetData>
    <row r="1" spans="1:3" x14ac:dyDescent="0.25">
      <c r="A1" s="29"/>
      <c r="B1" s="51"/>
      <c r="C1"/>
    </row>
    <row r="2" spans="1:3" ht="30.75" x14ac:dyDescent="0.25">
      <c r="A2" s="2"/>
      <c r="B2" s="53" t="s">
        <v>273</v>
      </c>
      <c r="C2" s="77"/>
    </row>
    <row r="3" spans="1:3" ht="21" x14ac:dyDescent="0.25">
      <c r="A3" s="55"/>
      <c r="B3" s="78" t="s">
        <v>274</v>
      </c>
      <c r="C3" s="56" t="str">
        <f>'Eingabe Stammdaten'!C2</f>
        <v>2020 (final)</v>
      </c>
    </row>
    <row r="4" spans="1:3" ht="21" customHeight="1" x14ac:dyDescent="0.25">
      <c r="A4" s="55"/>
      <c r="B4" s="79" t="s">
        <v>214</v>
      </c>
      <c r="C4" s="80">
        <f>Detailergebnisse_Scope!H282</f>
        <v>0</v>
      </c>
    </row>
    <row r="5" spans="1:3" ht="21" customHeight="1" x14ac:dyDescent="0.25">
      <c r="A5" s="55"/>
      <c r="B5" s="81" t="s">
        <v>215</v>
      </c>
      <c r="C5" s="82">
        <f>Detailergebnisse_Scope!I282</f>
        <v>0</v>
      </c>
    </row>
    <row r="6" spans="1:3" ht="21" customHeight="1" x14ac:dyDescent="0.25">
      <c r="A6" s="55"/>
      <c r="B6" s="79" t="s">
        <v>216</v>
      </c>
      <c r="C6" s="82">
        <f>Detailergebnisse_Scope!J282</f>
        <v>0</v>
      </c>
    </row>
    <row r="7" spans="1:3" ht="27" customHeight="1" x14ac:dyDescent="0.25">
      <c r="A7" s="62"/>
      <c r="B7" s="67" t="s">
        <v>275</v>
      </c>
      <c r="C7" s="83">
        <f>Detailergebnisse_Scope!G282</f>
        <v>0</v>
      </c>
    </row>
    <row r="8" spans="1:3" ht="15" customHeight="1" x14ac:dyDescent="0.25">
      <c r="A8" s="55"/>
      <c r="B8" s="69"/>
      <c r="C8"/>
    </row>
    <row r="9" spans="1:3" ht="20.25" customHeight="1" x14ac:dyDescent="0.25">
      <c r="A9" s="55"/>
      <c r="B9" s="78" t="s">
        <v>270</v>
      </c>
      <c r="C9" s="56"/>
    </row>
    <row r="10" spans="1:3" ht="21" customHeight="1" x14ac:dyDescent="0.25">
      <c r="A10" s="55"/>
      <c r="B10" s="79" t="s">
        <v>216</v>
      </c>
      <c r="C10" s="80">
        <f>Detailergebnisse_Scope!J283</f>
        <v>0</v>
      </c>
    </row>
    <row r="11" spans="1:3" ht="27" customHeight="1" x14ac:dyDescent="0.25">
      <c r="A11" s="73"/>
      <c r="B11" s="67" t="s">
        <v>276</v>
      </c>
      <c r="C11" s="83">
        <f>C7+C10</f>
        <v>0</v>
      </c>
    </row>
    <row r="12" spans="1:3" ht="24.75" customHeight="1" x14ac:dyDescent="0.25">
      <c r="A12" s="73"/>
      <c r="B12" s="73"/>
    </row>
    <row r="13" spans="1:3" ht="15" customHeight="1" x14ac:dyDescent="0.25">
      <c r="A13" s="73"/>
      <c r="B13" s="73"/>
    </row>
    <row r="14" spans="1:3" ht="15" customHeight="1" x14ac:dyDescent="0.25">
      <c r="A14" s="73"/>
      <c r="B14" s="73"/>
    </row>
    <row r="15" spans="1:3" ht="15" customHeight="1" x14ac:dyDescent="0.25">
      <c r="A15" s="73"/>
      <c r="B15" s="73"/>
    </row>
    <row r="16" spans="1:3" ht="15" customHeight="1" x14ac:dyDescent="0.25">
      <c r="A16" s="73"/>
      <c r="B16" s="73"/>
    </row>
    <row r="17" spans="1:2" ht="15" customHeight="1" x14ac:dyDescent="0.25">
      <c r="A17" s="73"/>
      <c r="B17" s="73"/>
    </row>
    <row r="18" spans="1:2" ht="15" customHeight="1" x14ac:dyDescent="0.25">
      <c r="A18" s="73"/>
      <c r="B18" s="73"/>
    </row>
    <row r="19" spans="1:2" ht="15" customHeight="1" x14ac:dyDescent="0.25">
      <c r="A19" s="73"/>
      <c r="B19" s="73"/>
    </row>
    <row r="20" spans="1:2" ht="15" customHeight="1" x14ac:dyDescent="0.25">
      <c r="A20" s="73"/>
      <c r="B20" s="73"/>
    </row>
    <row r="21" spans="1:2" ht="15" customHeight="1" x14ac:dyDescent="0.25">
      <c r="A21" s="73"/>
      <c r="B21" s="73"/>
    </row>
    <row r="22" spans="1:2" ht="15" customHeight="1" x14ac:dyDescent="0.25">
      <c r="A22" s="73"/>
      <c r="B22" s="73"/>
    </row>
    <row r="23" spans="1:2" ht="15" customHeight="1" x14ac:dyDescent="0.25">
      <c r="A23" s="73"/>
      <c r="B23" s="73"/>
    </row>
    <row r="24" spans="1:2" ht="15" customHeight="1" x14ac:dyDescent="0.25">
      <c r="A24" s="73"/>
      <c r="B24" s="73"/>
    </row>
    <row r="25" spans="1:2" ht="15" customHeight="1" x14ac:dyDescent="0.25">
      <c r="A25" s="73"/>
      <c r="B25" s="73"/>
    </row>
    <row r="26" spans="1:2" ht="15" customHeight="1" x14ac:dyDescent="0.25">
      <c r="A26" s="73"/>
      <c r="B26" s="73"/>
    </row>
    <row r="27" spans="1:2" ht="15" customHeight="1" x14ac:dyDescent="0.25">
      <c r="A27" s="73"/>
      <c r="B27" s="73"/>
    </row>
    <row r="28" spans="1:2" ht="15" customHeight="1" x14ac:dyDescent="0.25">
      <c r="A28" s="73"/>
      <c r="B28" s="73"/>
    </row>
    <row r="29" spans="1:2" ht="15" customHeight="1" x14ac:dyDescent="0.25">
      <c r="A29" s="73"/>
      <c r="B29" s="73"/>
    </row>
    <row r="30" spans="1:2" ht="15" customHeight="1" x14ac:dyDescent="0.25">
      <c r="A30" s="73"/>
      <c r="B30" s="73"/>
    </row>
    <row r="31" spans="1:2" ht="15" customHeight="1" x14ac:dyDescent="0.25">
      <c r="A31" s="73"/>
      <c r="B31" s="73"/>
    </row>
    <row r="32" spans="1:2" ht="15" customHeight="1" x14ac:dyDescent="0.25">
      <c r="A32" s="73"/>
      <c r="B32" s="73"/>
    </row>
    <row r="33" spans="1:2" ht="15" customHeight="1" x14ac:dyDescent="0.25">
      <c r="A33" s="73"/>
      <c r="B33" s="73"/>
    </row>
    <row r="34" spans="1:2" ht="15" customHeight="1" x14ac:dyDescent="0.25">
      <c r="A34" s="73"/>
      <c r="B34" s="73"/>
    </row>
    <row r="35" spans="1:2" ht="15" customHeight="1" x14ac:dyDescent="0.25">
      <c r="A35" s="73"/>
      <c r="B35" s="73"/>
    </row>
    <row r="36" spans="1:2" ht="15" customHeight="1" x14ac:dyDescent="0.25">
      <c r="A36" s="73"/>
      <c r="B36" s="73"/>
    </row>
    <row r="37" spans="1:2" ht="15" customHeight="1" x14ac:dyDescent="0.25">
      <c r="A37" s="73"/>
      <c r="B37" s="73"/>
    </row>
    <row r="38" spans="1:2" ht="15" customHeight="1" x14ac:dyDescent="0.25">
      <c r="A38" s="73"/>
      <c r="B38" s="73"/>
    </row>
    <row r="39" spans="1:2" ht="15" customHeight="1" x14ac:dyDescent="0.25">
      <c r="A39" s="73"/>
      <c r="B39" s="73"/>
    </row>
    <row r="40" spans="1:2" ht="15" customHeight="1" x14ac:dyDescent="0.25">
      <c r="A40" s="73"/>
      <c r="B40" s="73"/>
    </row>
    <row r="41" spans="1:2" ht="15" customHeight="1" x14ac:dyDescent="0.25">
      <c r="A41" s="73"/>
      <c r="B41" s="73"/>
    </row>
    <row r="42" spans="1:2" ht="15" customHeight="1" x14ac:dyDescent="0.25">
      <c r="A42" s="73"/>
      <c r="B42" s="73"/>
    </row>
    <row r="43" spans="1:2" ht="15" customHeight="1" x14ac:dyDescent="0.25">
      <c r="A43" s="73"/>
      <c r="B43" s="73"/>
    </row>
    <row r="44" spans="1:2" ht="15" customHeight="1" x14ac:dyDescent="0.25">
      <c r="A44" s="73"/>
      <c r="B44" s="73"/>
    </row>
    <row r="45" spans="1:2" ht="15" customHeight="1" x14ac:dyDescent="0.25">
      <c r="A45" s="73"/>
      <c r="B45" s="73"/>
    </row>
    <row r="46" spans="1:2" ht="15" customHeight="1" x14ac:dyDescent="0.25">
      <c r="A46" s="73"/>
      <c r="B46" s="73"/>
    </row>
    <row r="47" spans="1:2" ht="15" customHeight="1" x14ac:dyDescent="0.25">
      <c r="A47" s="73"/>
      <c r="B47" s="73"/>
    </row>
    <row r="48" spans="1:2" ht="15" customHeight="1" x14ac:dyDescent="0.25">
      <c r="A48" s="73"/>
      <c r="B48" s="73"/>
    </row>
    <row r="49" spans="1:2" ht="15" customHeight="1" x14ac:dyDescent="0.25">
      <c r="A49" s="73"/>
      <c r="B49" s="73"/>
    </row>
    <row r="50" spans="1:2" ht="15" customHeight="1" x14ac:dyDescent="0.25">
      <c r="A50" s="73"/>
      <c r="B50" s="73"/>
    </row>
    <row r="51" spans="1:2" ht="15" customHeight="1" x14ac:dyDescent="0.25">
      <c r="A51" s="73"/>
      <c r="B51" s="73"/>
    </row>
    <row r="52" spans="1:2" ht="15" customHeight="1" x14ac:dyDescent="0.25">
      <c r="A52" s="73"/>
      <c r="B52" s="73"/>
    </row>
    <row r="53" spans="1:2" ht="15" customHeight="1" x14ac:dyDescent="0.25">
      <c r="A53" s="73"/>
      <c r="B53" s="73"/>
    </row>
    <row r="54" spans="1:2" ht="15" customHeight="1" x14ac:dyDescent="0.25">
      <c r="A54" s="73"/>
      <c r="B54" s="73"/>
    </row>
    <row r="55" spans="1:2" ht="15" customHeight="1" x14ac:dyDescent="0.25">
      <c r="A55" s="74"/>
    </row>
    <row r="56" spans="1:2" ht="15" customHeight="1" x14ac:dyDescent="0.25">
      <c r="A56" s="74"/>
    </row>
    <row r="57" spans="1:2" ht="15" customHeight="1" x14ac:dyDescent="0.25">
      <c r="A57" s="74"/>
    </row>
    <row r="58" spans="1:2" ht="15" customHeight="1" x14ac:dyDescent="0.25">
      <c r="A58" s="74"/>
      <c r="B58" s="75"/>
    </row>
    <row r="59" spans="1:2" ht="15" customHeight="1" x14ac:dyDescent="0.25">
      <c r="A59" s="74"/>
      <c r="B59" s="75"/>
    </row>
    <row r="60" spans="1:2" ht="15" customHeight="1" x14ac:dyDescent="0.25">
      <c r="A60" s="74"/>
      <c r="B60" s="75"/>
    </row>
    <row r="61" spans="1:2" ht="15" customHeight="1" x14ac:dyDescent="0.25">
      <c r="A61" s="74"/>
      <c r="B61" s="75"/>
    </row>
    <row r="62" spans="1:2" ht="15" customHeight="1" x14ac:dyDescent="0.25">
      <c r="A62" s="74"/>
      <c r="B62" s="75"/>
    </row>
    <row r="63" spans="1:2" ht="15" customHeight="1" x14ac:dyDescent="0.25">
      <c r="A63" s="74"/>
      <c r="B63" s="75"/>
    </row>
    <row r="64" spans="1:2" ht="15" customHeight="1" x14ac:dyDescent="0.25">
      <c r="A64" s="74"/>
      <c r="B64" s="75"/>
    </row>
    <row r="65" spans="1:2" ht="15" customHeight="1" x14ac:dyDescent="0.25">
      <c r="A65" s="74"/>
      <c r="B65" s="75"/>
    </row>
    <row r="66" spans="1:2" ht="15" customHeight="1" x14ac:dyDescent="0.25">
      <c r="A66" s="74"/>
      <c r="B66" s="75"/>
    </row>
    <row r="67" spans="1:2" ht="15" customHeight="1" x14ac:dyDescent="0.25">
      <c r="A67" s="74"/>
      <c r="B67" s="75"/>
    </row>
    <row r="68" spans="1:2" ht="15" customHeight="1" x14ac:dyDescent="0.25">
      <c r="A68" s="74"/>
      <c r="B68" s="75"/>
    </row>
    <row r="69" spans="1:2" ht="15" customHeight="1" x14ac:dyDescent="0.25">
      <c r="A69" s="74"/>
      <c r="B69" s="75"/>
    </row>
    <row r="70" spans="1:2" ht="15" customHeight="1" x14ac:dyDescent="0.25">
      <c r="A70" s="74"/>
      <c r="B70" s="75"/>
    </row>
    <row r="71" spans="1:2" ht="15" customHeight="1" x14ac:dyDescent="0.25">
      <c r="A71" s="74"/>
      <c r="B71" s="75"/>
    </row>
    <row r="72" spans="1:2" ht="15" customHeight="1" x14ac:dyDescent="0.25">
      <c r="A72" s="74"/>
      <c r="B72" s="75"/>
    </row>
    <row r="73" spans="1:2" ht="15" customHeight="1" x14ac:dyDescent="0.25">
      <c r="A73" s="74"/>
      <c r="B73" s="75"/>
    </row>
    <row r="74" spans="1:2" ht="15" customHeight="1" x14ac:dyDescent="0.25">
      <c r="A74" s="74"/>
      <c r="B74" s="75"/>
    </row>
    <row r="75" spans="1:2" ht="15" customHeight="1" x14ac:dyDescent="0.25">
      <c r="A75" s="74"/>
      <c r="B75" s="75"/>
    </row>
    <row r="76" spans="1:2" ht="15" customHeight="1" x14ac:dyDescent="0.25">
      <c r="A76" s="74"/>
      <c r="B76" s="75"/>
    </row>
    <row r="77" spans="1:2" ht="15" customHeight="1" x14ac:dyDescent="0.25">
      <c r="A77" s="74"/>
      <c r="B77" s="75"/>
    </row>
    <row r="78" spans="1:2" ht="15" customHeight="1" x14ac:dyDescent="0.25">
      <c r="A78" s="74"/>
      <c r="B78" s="75"/>
    </row>
    <row r="79" spans="1:2" ht="15" customHeight="1" x14ac:dyDescent="0.25">
      <c r="A79" s="74"/>
    </row>
    <row r="80" spans="1:2" ht="15" customHeight="1" x14ac:dyDescent="0.25">
      <c r="A80" s="74"/>
    </row>
    <row r="81" spans="1:2" ht="15" customHeight="1" x14ac:dyDescent="0.25">
      <c r="A81" s="74"/>
      <c r="B81" s="75"/>
    </row>
    <row r="82" spans="1:2" ht="15" customHeight="1" x14ac:dyDescent="0.25">
      <c r="A82" s="74"/>
      <c r="B82" s="75"/>
    </row>
    <row r="83" spans="1:2" ht="15" customHeight="1" x14ac:dyDescent="0.25">
      <c r="A83" s="74"/>
      <c r="B83" s="75"/>
    </row>
    <row r="84" spans="1:2" ht="15" customHeight="1" x14ac:dyDescent="0.25">
      <c r="A84" s="74"/>
      <c r="B84" s="75"/>
    </row>
    <row r="85" spans="1:2" ht="15" customHeight="1" x14ac:dyDescent="0.25">
      <c r="A85" s="74"/>
      <c r="B85"/>
    </row>
    <row r="86" spans="1:2" ht="15" customHeight="1" x14ac:dyDescent="0.25">
      <c r="A86" s="74"/>
      <c r="B86"/>
    </row>
    <row r="87" spans="1:2" ht="15" customHeight="1" x14ac:dyDescent="0.25">
      <c r="A87" s="74"/>
      <c r="B87"/>
    </row>
    <row r="88" spans="1:2" ht="15" customHeight="1" x14ac:dyDescent="0.25">
      <c r="A88" s="74"/>
      <c r="B88"/>
    </row>
    <row r="89" spans="1:2" x14ac:dyDescent="0.25">
      <c r="A89" s="197"/>
      <c r="B89"/>
    </row>
    <row r="90" spans="1:2" x14ac:dyDescent="0.25">
      <c r="A90" s="197"/>
      <c r="B90"/>
    </row>
    <row r="91" spans="1:2" x14ac:dyDescent="0.25">
      <c r="A91" s="197"/>
      <c r="B91"/>
    </row>
    <row r="92" spans="1:2" x14ac:dyDescent="0.25">
      <c r="A92" s="197"/>
      <c r="B92"/>
    </row>
    <row r="93" spans="1:2" x14ac:dyDescent="0.25">
      <c r="A93" s="197"/>
      <c r="B93"/>
    </row>
    <row r="94" spans="1:2" x14ac:dyDescent="0.25">
      <c r="A94" s="197"/>
      <c r="B94"/>
    </row>
    <row r="95" spans="1:2" x14ac:dyDescent="0.25">
      <c r="A95" s="197"/>
      <c r="B95"/>
    </row>
    <row r="96" spans="1:2" x14ac:dyDescent="0.25">
      <c r="A96" s="197"/>
      <c r="B96"/>
    </row>
    <row r="97" spans="1:2" x14ac:dyDescent="0.25">
      <c r="A97" s="197"/>
      <c r="B97"/>
    </row>
    <row r="98" spans="1:2" x14ac:dyDescent="0.25">
      <c r="A98" s="197"/>
      <c r="B98"/>
    </row>
    <row r="99" spans="1:2" x14ac:dyDescent="0.25">
      <c r="A99" s="197"/>
      <c r="B99"/>
    </row>
    <row r="100" spans="1:2" x14ac:dyDescent="0.25">
      <c r="A100" s="197"/>
      <c r="B100"/>
    </row>
    <row r="101" spans="1:2" x14ac:dyDescent="0.25">
      <c r="A101" s="197"/>
      <c r="B101"/>
    </row>
    <row r="102" spans="1:2" x14ac:dyDescent="0.25">
      <c r="A102" s="197"/>
      <c r="B102"/>
    </row>
    <row r="103" spans="1:2" x14ac:dyDescent="0.25">
      <c r="A103" s="197"/>
      <c r="B103"/>
    </row>
    <row r="104" spans="1:2" x14ac:dyDescent="0.25">
      <c r="A104" s="197"/>
      <c r="B104"/>
    </row>
    <row r="105" spans="1:2" x14ac:dyDescent="0.25">
      <c r="A105" s="197"/>
      <c r="B105"/>
    </row>
    <row r="106" spans="1:2" x14ac:dyDescent="0.25">
      <c r="A106" s="197"/>
      <c r="B106"/>
    </row>
    <row r="107" spans="1:2" x14ac:dyDescent="0.25">
      <c r="A107" s="197"/>
      <c r="B107"/>
    </row>
    <row r="108" spans="1:2" x14ac:dyDescent="0.25">
      <c r="A108" s="197"/>
      <c r="B108"/>
    </row>
    <row r="109" spans="1:2" x14ac:dyDescent="0.25">
      <c r="A109" s="197"/>
      <c r="B109"/>
    </row>
    <row r="110" spans="1:2" x14ac:dyDescent="0.25">
      <c r="A110" s="197"/>
      <c r="B110"/>
    </row>
    <row r="111" spans="1:2" x14ac:dyDescent="0.25">
      <c r="A111" s="197"/>
      <c r="B111"/>
    </row>
    <row r="112" spans="1:2" x14ac:dyDescent="0.25">
      <c r="A112" s="197"/>
      <c r="B112"/>
    </row>
    <row r="113" spans="1:2" x14ac:dyDescent="0.25">
      <c r="A113" s="197"/>
      <c r="B113" s="73"/>
    </row>
    <row r="114" spans="1:2" x14ac:dyDescent="0.25">
      <c r="A114" s="197"/>
      <c r="B114" s="73"/>
    </row>
    <row r="115" spans="1:2" x14ac:dyDescent="0.25">
      <c r="A115" s="197"/>
      <c r="B115" s="73"/>
    </row>
    <row r="116" spans="1:2" x14ac:dyDescent="0.25">
      <c r="A116" s="197"/>
      <c r="B116" s="73"/>
    </row>
    <row r="117" spans="1:2" x14ac:dyDescent="0.25">
      <c r="A117" s="197"/>
      <c r="B117" s="73"/>
    </row>
    <row r="118" spans="1:2" x14ac:dyDescent="0.25">
      <c r="A118" s="197"/>
      <c r="B118" s="76"/>
    </row>
    <row r="119" spans="1:2" x14ac:dyDescent="0.25">
      <c r="A119" s="197"/>
      <c r="B119" s="76"/>
    </row>
    <row r="120" spans="1:2" x14ac:dyDescent="0.25">
      <c r="A120" s="197"/>
      <c r="B120" s="76"/>
    </row>
    <row r="121" spans="1:2" x14ac:dyDescent="0.25">
      <c r="A121" s="197"/>
      <c r="B121" s="76"/>
    </row>
    <row r="122" spans="1:2" x14ac:dyDescent="0.25">
      <c r="A122" s="197"/>
      <c r="B122" s="76"/>
    </row>
    <row r="123" spans="1:2" x14ac:dyDescent="0.25">
      <c r="A123" s="197"/>
      <c r="B123" s="76"/>
    </row>
    <row r="124" spans="1:2" x14ac:dyDescent="0.25">
      <c r="A124" s="197"/>
      <c r="B124" s="76"/>
    </row>
    <row r="125" spans="1:2" x14ac:dyDescent="0.25">
      <c r="A125" s="197"/>
      <c r="B125" s="76"/>
    </row>
    <row r="126" spans="1:2" x14ac:dyDescent="0.25">
      <c r="A126" s="197"/>
      <c r="B126" s="76"/>
    </row>
    <row r="127" spans="1:2" x14ac:dyDescent="0.25">
      <c r="A127" s="197"/>
      <c r="B127" s="76"/>
    </row>
    <row r="128" spans="1:2" x14ac:dyDescent="0.25">
      <c r="A128" s="197"/>
    </row>
    <row r="129" spans="1:1" x14ac:dyDescent="0.25">
      <c r="A129" s="197"/>
    </row>
    <row r="130" spans="1:1" x14ac:dyDescent="0.25">
      <c r="A130" s="197"/>
    </row>
    <row r="131" spans="1:1" x14ac:dyDescent="0.25">
      <c r="A131" s="197"/>
    </row>
    <row r="132" spans="1:1" x14ac:dyDescent="0.25">
      <c r="A132" s="197"/>
    </row>
    <row r="133" spans="1:1" x14ac:dyDescent="0.25">
      <c r="A133" s="197"/>
    </row>
    <row r="134" spans="1:1" x14ac:dyDescent="0.25">
      <c r="A134" s="197"/>
    </row>
    <row r="135" spans="1:1" x14ac:dyDescent="0.25">
      <c r="A135" s="197"/>
    </row>
    <row r="136" spans="1:1" x14ac:dyDescent="0.25">
      <c r="A136" s="197"/>
    </row>
    <row r="137" spans="1:1" x14ac:dyDescent="0.25">
      <c r="A137" s="197"/>
    </row>
    <row r="138" spans="1:1" x14ac:dyDescent="0.25">
      <c r="A138" s="197"/>
    </row>
  </sheetData>
  <sheetProtection algorithmName="SHA-512" hashValue="GaimXTRvj7zW9po8Jmu+Oxv5OdJowUXs8U/kCOFpnjPHn3axQukYG0RCdfwsRLIWAvk3I016H3qx2PJ36R3EAQ==" saltValue="wQeo0clPxRnkhBovAWcrfQ==" spinCount="100000" sheet="1" objects="1" scenarios="1"/>
  <mergeCells count="1">
    <mergeCell ref="A89:A138"/>
  </mergeCells>
  <pageMargins left="0.7" right="0.7" top="0.78749999999999998" bottom="0.78749999999999998"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FF00"/>
    <pageSetUpPr fitToPage="1"/>
  </sheetPr>
  <dimension ref="A1:AMJ32"/>
  <sheetViews>
    <sheetView zoomScaleNormal="100" workbookViewId="0">
      <selection sqref="A1:F2"/>
    </sheetView>
  </sheetViews>
  <sheetFormatPr baseColWidth="10" defaultColWidth="11.42578125" defaultRowHeight="15" x14ac:dyDescent="0.25"/>
  <cols>
    <col min="1" max="1" width="26.140625" style="1" customWidth="1"/>
    <col min="2" max="6" width="11.140625" style="1" customWidth="1"/>
    <col min="7" max="8" width="11.28515625" style="1" customWidth="1"/>
    <col min="9" max="12" width="11.42578125" style="1"/>
    <col min="13" max="13" width="19.7109375" style="1" customWidth="1"/>
    <col min="14" max="21" width="11.42578125" style="1"/>
    <col min="22" max="22" width="21.42578125" style="1" customWidth="1"/>
    <col min="23" max="23" width="29.85546875" style="1" customWidth="1"/>
    <col min="24" max="1024" width="11.42578125" style="1"/>
  </cols>
  <sheetData>
    <row r="1" spans="1:23" ht="15" customHeight="1" x14ac:dyDescent="0.25">
      <c r="A1" s="198" t="s">
        <v>304</v>
      </c>
      <c r="B1" s="198"/>
      <c r="C1" s="198"/>
      <c r="D1" s="198"/>
      <c r="E1" s="198"/>
      <c r="F1" s="198"/>
      <c r="G1" s="198" t="s">
        <v>305</v>
      </c>
      <c r="H1" s="198"/>
      <c r="I1" s="198"/>
      <c r="J1" s="198"/>
      <c r="K1" s="198"/>
      <c r="L1" s="198"/>
      <c r="N1" s="198" t="s">
        <v>306</v>
      </c>
      <c r="O1" s="198"/>
      <c r="P1" s="198"/>
      <c r="Q1" s="198"/>
      <c r="R1" s="198"/>
      <c r="S1" s="198"/>
    </row>
    <row r="2" spans="1:23" ht="14.25" customHeight="1" x14ac:dyDescent="0.25">
      <c r="A2" s="198"/>
      <c r="B2" s="198"/>
      <c r="C2" s="198"/>
      <c r="D2" s="198"/>
      <c r="E2" s="198"/>
      <c r="F2" s="198"/>
      <c r="G2" s="198"/>
      <c r="H2" s="198"/>
      <c r="I2" s="198"/>
      <c r="J2" s="198"/>
      <c r="K2" s="198"/>
      <c r="L2" s="198"/>
      <c r="N2" s="198"/>
      <c r="O2" s="198"/>
      <c r="P2" s="198"/>
      <c r="Q2" s="198"/>
      <c r="R2" s="198"/>
      <c r="S2" s="198"/>
    </row>
    <row r="3" spans="1:23" ht="17.25" x14ac:dyDescent="0.3">
      <c r="A3" s="84" t="s">
        <v>277</v>
      </c>
      <c r="B3" s="85"/>
      <c r="G3" s="86" t="s">
        <v>278</v>
      </c>
      <c r="N3" s="86" t="s">
        <v>307</v>
      </c>
    </row>
    <row r="4" spans="1:23" x14ac:dyDescent="0.25">
      <c r="A4" s="87"/>
      <c r="B4" s="87"/>
      <c r="C4" s="87"/>
      <c r="D4" s="87"/>
      <c r="E4" s="87"/>
      <c r="F4" s="87"/>
      <c r="G4" s="88"/>
      <c r="H4" s="88"/>
      <c r="I4" s="88"/>
      <c r="J4" s="88"/>
      <c r="K4" s="88"/>
      <c r="L4" s="88"/>
      <c r="N4" s="149" t="s">
        <v>279</v>
      </c>
      <c r="O4" s="87"/>
      <c r="P4" s="87"/>
      <c r="Q4" s="87"/>
      <c r="R4" s="87"/>
      <c r="S4" s="87"/>
      <c r="T4" s="87"/>
      <c r="U4" s="87"/>
      <c r="V4" s="87"/>
      <c r="W4" s="87"/>
    </row>
    <row r="6" spans="1:23" ht="18.75" x14ac:dyDescent="0.35">
      <c r="A6" s="89" t="s">
        <v>308</v>
      </c>
      <c r="B6" s="90"/>
      <c r="C6" s="90"/>
      <c r="D6" s="91"/>
      <c r="E6" s="87"/>
      <c r="F6" s="87"/>
      <c r="G6" s="89" t="s">
        <v>309</v>
      </c>
      <c r="H6" s="90"/>
      <c r="I6" s="90"/>
      <c r="J6" s="90"/>
      <c r="K6" s="92"/>
      <c r="L6" s="93"/>
      <c r="N6" s="199" t="s">
        <v>280</v>
      </c>
      <c r="O6" s="199"/>
      <c r="P6" s="199"/>
      <c r="Q6" s="199"/>
      <c r="R6" s="199"/>
      <c r="S6" s="199"/>
      <c r="T6" s="199"/>
      <c r="U6" s="199"/>
      <c r="V6" s="199"/>
      <c r="W6" s="94" t="s">
        <v>32</v>
      </c>
    </row>
    <row r="7" spans="1:23" ht="15" customHeight="1" x14ac:dyDescent="0.25">
      <c r="A7" s="95"/>
      <c r="B7" s="96" t="str">
        <f>'Eingabe Stammdaten'!C2</f>
        <v>2020 (final)</v>
      </c>
      <c r="G7" s="95"/>
      <c r="H7" s="96" t="str">
        <f>'Eingabe Stammdaten'!C2</f>
        <v>2020 (final)</v>
      </c>
      <c r="N7" s="200" t="str">
        <f>IF(ISBLANK('Eingabe Stammdaten'!C11),"!!! Überprüfen Sie die VZÄ-Angabe bei den Stammdaten !!!",Ergebnisse_nach_Kategorien!D31/'Eingabe Stammdaten'!C11/1000)</f>
        <v>!!! Überprüfen Sie die VZÄ-Angabe bei den Stammdaten !!!</v>
      </c>
      <c r="O7" s="200"/>
      <c r="P7" s="200"/>
      <c r="Q7" s="200"/>
      <c r="R7" s="200"/>
      <c r="S7" s="200"/>
      <c r="T7" s="200"/>
      <c r="U7" s="200"/>
      <c r="V7" s="200"/>
      <c r="W7" s="201" t="s">
        <v>281</v>
      </c>
    </row>
    <row r="8" spans="1:23" ht="15" customHeight="1" x14ac:dyDescent="0.25">
      <c r="A8" s="97" t="s">
        <v>263</v>
      </c>
      <c r="B8" s="98">
        <f>Ergebnisse_nach_Kategorien!D10/1000</f>
        <v>0</v>
      </c>
      <c r="G8" s="97" t="s">
        <v>214</v>
      </c>
      <c r="H8" s="98">
        <f>Detailergebnisse_Scope!H284/1000</f>
        <v>0</v>
      </c>
      <c r="N8" s="200"/>
      <c r="O8" s="200"/>
      <c r="P8" s="200"/>
      <c r="Q8" s="200"/>
      <c r="R8" s="200"/>
      <c r="S8" s="200"/>
      <c r="T8" s="200"/>
      <c r="U8" s="200"/>
      <c r="V8" s="200"/>
      <c r="W8" s="201"/>
    </row>
    <row r="9" spans="1:23" ht="15" customHeight="1" x14ac:dyDescent="0.25">
      <c r="A9" s="97" t="s">
        <v>114</v>
      </c>
      <c r="B9" s="98">
        <f>Ergebnisse_nach_Kategorien!D17/1000</f>
        <v>0</v>
      </c>
      <c r="G9" s="97" t="s">
        <v>215</v>
      </c>
      <c r="H9" s="98">
        <f>Detailergebnisse_Scope!I284/1000</f>
        <v>0</v>
      </c>
      <c r="N9" s="202" t="s">
        <v>282</v>
      </c>
      <c r="O9" s="202"/>
      <c r="P9" s="202"/>
      <c r="Q9" s="202"/>
      <c r="R9" s="202"/>
      <c r="S9" s="202"/>
      <c r="T9" s="202"/>
      <c r="U9" s="202"/>
      <c r="V9" s="202"/>
      <c r="W9" s="99"/>
    </row>
    <row r="10" spans="1:23" ht="15" customHeight="1" x14ac:dyDescent="0.25">
      <c r="A10" s="100" t="s">
        <v>267</v>
      </c>
      <c r="B10" s="101">
        <f>Ergebnisse_nach_Kategorien!D21/1000</f>
        <v>0</v>
      </c>
      <c r="G10" s="100" t="s">
        <v>283</v>
      </c>
      <c r="H10" s="101">
        <f>Detailergebnisse_Scope!J284/1000</f>
        <v>0</v>
      </c>
      <c r="N10" s="200" t="str">
        <f>IF(ISBLANK('Eingabe Stammdaten'!C12),"!!! Überprüfen Sie die StudentInnenanzahl bei den Stammdaten !!!",Ergebnisse_nach_Kategorien!D31/'Eingabe Stammdaten'!C12/1000)</f>
        <v>!!! Überprüfen Sie die StudentInnenanzahl bei den Stammdaten !!!</v>
      </c>
      <c r="O10" s="200"/>
      <c r="P10" s="200"/>
      <c r="Q10" s="200"/>
      <c r="R10" s="200"/>
      <c r="S10" s="200"/>
      <c r="T10" s="200"/>
      <c r="U10" s="200"/>
      <c r="V10" s="200"/>
      <c r="W10" s="203" t="s">
        <v>284</v>
      </c>
    </row>
    <row r="11" spans="1:23" ht="15" customHeight="1" x14ac:dyDescent="0.25">
      <c r="A11" s="102" t="s">
        <v>285</v>
      </c>
      <c r="B11" s="103">
        <f>SUM(Detailergebnisse_Kategorien!G3:G181)/1000</f>
        <v>0</v>
      </c>
      <c r="G11" s="104" t="s">
        <v>213</v>
      </c>
      <c r="H11" s="105">
        <f>H8+H9+H10</f>
        <v>0</v>
      </c>
      <c r="N11" s="200"/>
      <c r="O11" s="200"/>
      <c r="P11" s="200"/>
      <c r="Q11" s="200"/>
      <c r="R11" s="200"/>
      <c r="S11" s="200"/>
      <c r="T11" s="200"/>
      <c r="U11" s="200"/>
      <c r="V11" s="200"/>
      <c r="W11" s="203"/>
    </row>
    <row r="12" spans="1:23" ht="15" customHeight="1" x14ac:dyDescent="0.25">
      <c r="A12" s="88" t="s">
        <v>270</v>
      </c>
      <c r="B12" s="106">
        <f>Ergebnisse_nach_Kategorien!D30/1000</f>
        <v>0</v>
      </c>
      <c r="G12" s="107" t="s">
        <v>286</v>
      </c>
      <c r="N12" s="202" t="s">
        <v>287</v>
      </c>
      <c r="O12" s="202"/>
      <c r="P12" s="202"/>
      <c r="Q12" s="202"/>
      <c r="R12" s="202"/>
      <c r="S12" s="202"/>
      <c r="T12" s="202"/>
      <c r="U12" s="202"/>
      <c r="V12" s="202"/>
      <c r="W12" s="99"/>
    </row>
    <row r="13" spans="1:23" ht="15" customHeight="1" x14ac:dyDescent="0.25">
      <c r="A13" s="104" t="s">
        <v>288</v>
      </c>
      <c r="B13" s="105">
        <f>B12+B11</f>
        <v>0</v>
      </c>
      <c r="N13" s="200" t="str">
        <f>IF(ISBLANK('Eingabe Stammdaten'!C10),"!!! Überprüfen Sie die Anzahl der Bediensteten und StudentInnen bei den Stammdaten !!!",Ergebnisse_nach_Kategorien!D31/('Eingabe Stammdaten'!C10+'Eingabe Stammdaten'!C12)/1000)</f>
        <v>!!! Überprüfen Sie die Anzahl der Bediensteten und StudentInnen bei den Stammdaten !!!</v>
      </c>
      <c r="O13" s="200"/>
      <c r="P13" s="200"/>
      <c r="Q13" s="200"/>
      <c r="R13" s="200"/>
      <c r="S13" s="200"/>
      <c r="T13" s="200"/>
      <c r="U13" s="200"/>
      <c r="V13" s="200"/>
      <c r="W13" s="203" t="s">
        <v>289</v>
      </c>
    </row>
    <row r="14" spans="1:23" ht="15" customHeight="1" x14ac:dyDescent="0.25">
      <c r="H14" s="108"/>
      <c r="I14" s="108"/>
      <c r="J14" s="108"/>
      <c r="K14" s="108"/>
      <c r="L14" s="108"/>
      <c r="N14" s="200"/>
      <c r="O14" s="200"/>
      <c r="P14" s="200"/>
      <c r="Q14" s="200"/>
      <c r="R14" s="200"/>
      <c r="S14" s="200"/>
      <c r="T14" s="200"/>
      <c r="U14" s="200"/>
      <c r="V14" s="200"/>
      <c r="W14" s="203"/>
    </row>
    <row r="15" spans="1:23" ht="15" customHeight="1" x14ac:dyDescent="0.25">
      <c r="A15" s="204" t="s">
        <v>311</v>
      </c>
      <c r="B15" s="204"/>
      <c r="C15" s="204"/>
      <c r="D15" s="204"/>
      <c r="E15" s="204"/>
      <c r="F15" s="204"/>
      <c r="G15" s="205" t="s">
        <v>310</v>
      </c>
      <c r="H15" s="206"/>
      <c r="I15" s="206"/>
      <c r="J15" s="206"/>
      <c r="K15" s="206"/>
      <c r="L15" s="206"/>
      <c r="M15" s="207"/>
      <c r="N15" s="202" t="s">
        <v>290</v>
      </c>
      <c r="O15" s="202"/>
      <c r="P15" s="202"/>
      <c r="Q15" s="202"/>
      <c r="R15" s="202"/>
      <c r="S15" s="202"/>
      <c r="T15" s="202"/>
      <c r="U15" s="202"/>
      <c r="V15" s="202"/>
      <c r="W15" s="99"/>
    </row>
    <row r="16" spans="1:23" ht="15" customHeight="1" x14ac:dyDescent="0.25">
      <c r="H16" s="88"/>
      <c r="N16" s="200" t="str">
        <f>IF(ISBLANK('Eingabe Stammdaten'!C13),"!!! Überprüfen Sie die Nutzflächen-Angabe bei den Stammdaten !!!",(Eingabe_Daten!G9+Eingabe_Daten!G10+Eingabe_Daten!G12+Eingabe_Daten!G14+Eingabe_Daten!G16+Eingabe_Daten!G18*Eingabe_Daten!G21*Eingabe_Daten!G23+Eingabe_Daten!G25+Eingabe_Daten!G27+Eingabe_Daten!G29+Eingabe_Daten!G31+Eingabe_Daten!G33+Eingabe_Daten!G35+Eingabe_Daten!G37+Eingabe_Daten!G39+Eingabe_Daten!G41+Eingabe_Daten!G43+Eingabe_Daten!G45+Eingabe_Daten!G47+Eingabe_Daten!G49+Eingabe_Daten!G51+Eingabe_Daten!G53+Eingabe_Daten!G55+Eingabe_Daten!G57+Eingabe_Daten!G59+Eingabe_Daten!G61+Eingabe_Daten!G63)/'Eingabe Stammdaten'!C13)</f>
        <v>!!! Überprüfen Sie die Nutzflächen-Angabe bei den Stammdaten !!!</v>
      </c>
      <c r="O16" s="200"/>
      <c r="P16" s="200"/>
      <c r="Q16" s="200"/>
      <c r="R16" s="200"/>
      <c r="S16" s="200"/>
      <c r="T16" s="200"/>
      <c r="U16" s="200"/>
      <c r="V16" s="200"/>
      <c r="W16" s="203" t="s">
        <v>291</v>
      </c>
    </row>
    <row r="17" spans="1:23" ht="15" customHeight="1" x14ac:dyDescent="0.25">
      <c r="H17" s="88"/>
      <c r="N17" s="200"/>
      <c r="O17" s="200"/>
      <c r="P17" s="200"/>
      <c r="Q17" s="200"/>
      <c r="R17" s="200"/>
      <c r="S17" s="200"/>
      <c r="T17" s="200"/>
      <c r="U17" s="200"/>
      <c r="V17" s="200"/>
      <c r="W17" s="203"/>
    </row>
    <row r="18" spans="1:23" ht="15" customHeight="1" x14ac:dyDescent="0.25">
      <c r="H18" s="88"/>
      <c r="N18" s="202" t="s">
        <v>292</v>
      </c>
      <c r="O18" s="202"/>
      <c r="P18" s="202"/>
      <c r="Q18" s="202"/>
      <c r="R18" s="202"/>
      <c r="S18" s="202"/>
      <c r="T18" s="202"/>
      <c r="U18" s="202"/>
      <c r="V18" s="202"/>
      <c r="W18" s="99"/>
    </row>
    <row r="19" spans="1:23" ht="15" customHeight="1" x14ac:dyDescent="0.25">
      <c r="H19" s="88"/>
      <c r="N19" s="208" t="str">
        <f>IF(ISBLANK('Eingabe Stammdaten'!C11),"!!! Überprüfen Sie die VZÄ-Angabe bei den Stammdaten !!!",(Eingabe_Daten!G3+Eingabe_Daten!G4*1000+Eingabe_Daten!G5+Eingabe_Daten!G6*1000+Eingabe_Daten!G7+Eingabe_Daten!G8*1000)/'Eingabe Stammdaten'!C11)</f>
        <v>!!! Überprüfen Sie die VZÄ-Angabe bei den Stammdaten !!!</v>
      </c>
      <c r="O19" s="208"/>
      <c r="P19" s="208"/>
      <c r="Q19" s="208"/>
      <c r="R19" s="208"/>
      <c r="S19" s="208"/>
      <c r="T19" s="208"/>
      <c r="U19" s="208"/>
      <c r="V19" s="208"/>
      <c r="W19" s="209" t="s">
        <v>293</v>
      </c>
    </row>
    <row r="20" spans="1:23" ht="15" customHeight="1" x14ac:dyDescent="0.25">
      <c r="H20" s="88"/>
      <c r="N20" s="208"/>
      <c r="O20" s="208"/>
      <c r="P20" s="208"/>
      <c r="Q20" s="208"/>
      <c r="R20" s="208"/>
      <c r="S20" s="208"/>
      <c r="T20" s="208"/>
      <c r="U20" s="208"/>
      <c r="V20" s="208"/>
      <c r="W20" s="209"/>
    </row>
    <row r="26" spans="1:23" x14ac:dyDescent="0.25">
      <c r="B26" s="109"/>
      <c r="C26" s="110"/>
    </row>
    <row r="27" spans="1:23" x14ac:dyDescent="0.25">
      <c r="B27" s="111"/>
      <c r="C27" s="111"/>
      <c r="D27" s="112"/>
      <c r="E27" s="113"/>
      <c r="F27" s="111"/>
      <c r="H27" s="111"/>
    </row>
    <row r="29" spans="1:23" x14ac:dyDescent="0.25">
      <c r="G29" s="107" t="s">
        <v>286</v>
      </c>
    </row>
    <row r="32" spans="1:23" x14ac:dyDescent="0.25">
      <c r="A32" s="114"/>
      <c r="G32" s="114"/>
    </row>
  </sheetData>
  <sheetProtection algorithmName="SHA-512" hashValue="RKRWiicFTzrSBk9Cw5ugaSxpIoxAZlpusfAnvu2187b7UkRyIrGxdcVhxkBOvEmxQpe+a34o6XNCYF392pcNBw==" saltValue="CRj5EPN6JhBy6JpN5g4KSw==" spinCount="100000" sheet="1" objects="1" scenarios="1"/>
  <mergeCells count="20">
    <mergeCell ref="N16:V17"/>
    <mergeCell ref="W16:W17"/>
    <mergeCell ref="N18:V18"/>
    <mergeCell ref="N19:V20"/>
    <mergeCell ref="W19:W20"/>
    <mergeCell ref="N13:V14"/>
    <mergeCell ref="W13:W14"/>
    <mergeCell ref="A15:F15"/>
    <mergeCell ref="N15:V15"/>
    <mergeCell ref="G15:M15"/>
    <mergeCell ref="W7:W8"/>
    <mergeCell ref="N9:V9"/>
    <mergeCell ref="N10:V11"/>
    <mergeCell ref="W10:W11"/>
    <mergeCell ref="N12:V12"/>
    <mergeCell ref="A1:F2"/>
    <mergeCell ref="G1:L2"/>
    <mergeCell ref="N1:S2"/>
    <mergeCell ref="N6:V6"/>
    <mergeCell ref="N7:V8"/>
  </mergeCells>
  <pageMargins left="0.7" right="0.7" top="0.75" bottom="0.75" header="0.3" footer="0.3"/>
  <pageSetup paperSize="9" orientation="portrait" horizontalDpi="300" verticalDpi="300"/>
  <headerFooter>
    <oddHeader>&amp;L&amp;F&amp;R&amp;D</oddHeader>
    <oddFooter>&amp;C©2020 Universität für Bodenkultur, Technische Universität Graz, Umweltbundesamt
Alle Rechte vorbehalten.</oddFooter>
  </headerFooter>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800080"/>
  </sheetPr>
  <dimension ref="A1:G293"/>
  <sheetViews>
    <sheetView zoomScaleNormal="100" workbookViewId="0">
      <pane ySplit="2" topLeftCell="A3" activePane="bottomLeft" state="frozen"/>
      <selection activeCell="L31" sqref="L31"/>
      <selection pane="bottomLeft" activeCell="B1" sqref="B1"/>
    </sheetView>
  </sheetViews>
  <sheetFormatPr baseColWidth="10" defaultColWidth="11.42578125" defaultRowHeight="15" x14ac:dyDescent="0.25"/>
  <cols>
    <col min="1" max="1" width="4.5703125" style="2" customWidth="1"/>
    <col min="2" max="2" width="18.140625" customWidth="1"/>
    <col min="3" max="3" width="28.140625" style="50" customWidth="1"/>
    <col min="4" max="4" width="28.28515625" style="50" customWidth="1"/>
    <col min="5" max="5" width="55.85546875" customWidth="1"/>
    <col min="6" max="6" width="21.5703125" style="3" customWidth="1"/>
    <col min="7" max="7" width="15.42578125" style="4" customWidth="1"/>
    <col min="1005" max="1024" width="11.5703125" customWidth="1"/>
  </cols>
  <sheetData>
    <row r="1" spans="2:7" s="2" customFormat="1" x14ac:dyDescent="0.25">
      <c r="C1" s="51"/>
      <c r="D1" s="51"/>
      <c r="F1" s="29"/>
      <c r="G1" s="30"/>
    </row>
    <row r="2" spans="2:7" ht="30.75" x14ac:dyDescent="0.25">
      <c r="B2" s="116" t="s">
        <v>294</v>
      </c>
      <c r="C2" s="6"/>
      <c r="D2" s="6"/>
      <c r="E2" s="6"/>
      <c r="F2" s="7" t="s">
        <v>32</v>
      </c>
      <c r="G2" s="8" t="str">
        <f>'Eingabe Stammdaten'!C2</f>
        <v>2020 (final)</v>
      </c>
    </row>
    <row r="3" spans="2:7" ht="15" customHeight="1" x14ac:dyDescent="0.25">
      <c r="B3" s="164" t="s">
        <v>37</v>
      </c>
      <c r="C3" s="165" t="s">
        <v>38</v>
      </c>
      <c r="D3" s="165" t="s">
        <v>39</v>
      </c>
      <c r="E3" s="166" t="s">
        <v>40</v>
      </c>
      <c r="F3" s="9" t="s">
        <v>62</v>
      </c>
      <c r="G3" s="117">
        <f>(Eingabe_Daten!G3*Emissionsfaktoren!$G3)/1000</f>
        <v>0</v>
      </c>
    </row>
    <row r="4" spans="2:7" ht="15" customHeight="1" x14ac:dyDescent="0.25">
      <c r="B4" s="164"/>
      <c r="C4" s="165"/>
      <c r="D4" s="165"/>
      <c r="E4" s="166"/>
      <c r="F4" s="9" t="s">
        <v>42</v>
      </c>
      <c r="G4" s="117">
        <f>(Eingabe_Daten!G4*Emissionsfaktoren!$G4)/1000</f>
        <v>0</v>
      </c>
    </row>
    <row r="5" spans="2:7" ht="15" customHeight="1" x14ac:dyDescent="0.25">
      <c r="B5" s="164"/>
      <c r="C5" s="165"/>
      <c r="D5" s="165"/>
      <c r="E5" s="168" t="s">
        <v>43</v>
      </c>
      <c r="F5" s="9" t="s">
        <v>62</v>
      </c>
      <c r="G5" s="117">
        <f>(Eingabe_Daten!G5*Emissionsfaktoren!$G5)/1000</f>
        <v>0</v>
      </c>
    </row>
    <row r="6" spans="2:7" ht="15" customHeight="1" x14ac:dyDescent="0.25">
      <c r="B6" s="164"/>
      <c r="C6" s="165"/>
      <c r="D6" s="165"/>
      <c r="E6" s="168"/>
      <c r="F6" s="9" t="s">
        <v>42</v>
      </c>
      <c r="G6" s="117">
        <f>(Eingabe_Daten!G6*Emissionsfaktoren!$G6)/1000</f>
        <v>0</v>
      </c>
    </row>
    <row r="7" spans="2:7" ht="15" customHeight="1" x14ac:dyDescent="0.25">
      <c r="B7" s="164"/>
      <c r="C7" s="165"/>
      <c r="D7" s="165"/>
      <c r="E7" s="169" t="s">
        <v>44</v>
      </c>
      <c r="F7" s="9" t="s">
        <v>62</v>
      </c>
      <c r="G7" s="117">
        <f>(Eingabe_Daten!G7*Emissionsfaktoren!$G7)/1000</f>
        <v>0</v>
      </c>
    </row>
    <row r="8" spans="2:7" ht="15" customHeight="1" x14ac:dyDescent="0.25">
      <c r="B8" s="164"/>
      <c r="C8" s="165"/>
      <c r="D8" s="165"/>
      <c r="E8" s="169"/>
      <c r="F8" s="9" t="s">
        <v>42</v>
      </c>
      <c r="G8" s="117">
        <f>(Eingabe_Daten!G8*Emissionsfaktoren!$G8)/1000</f>
        <v>0</v>
      </c>
    </row>
    <row r="9" spans="2:7" ht="15" customHeight="1" x14ac:dyDescent="0.25">
      <c r="B9" s="164"/>
      <c r="C9" s="165" t="s">
        <v>45</v>
      </c>
      <c r="D9" s="165" t="s">
        <v>46</v>
      </c>
      <c r="E9" s="170"/>
      <c r="F9" s="9" t="s">
        <v>47</v>
      </c>
      <c r="G9" s="117">
        <f>(Eingabe_Daten!G9*Emissionsfaktoren!$G9)/1000</f>
        <v>0</v>
      </c>
    </row>
    <row r="10" spans="2:7" ht="15" customHeight="1" x14ac:dyDescent="0.25">
      <c r="B10" s="164"/>
      <c r="C10" s="165"/>
      <c r="D10" s="165"/>
      <c r="E10" s="170"/>
      <c r="F10" s="9" t="s">
        <v>48</v>
      </c>
      <c r="G10" s="117">
        <f>(Eingabe_Daten!G10*Emissionsfaktoren!$G10)/1000</f>
        <v>0</v>
      </c>
    </row>
    <row r="11" spans="2:7" ht="15" customHeight="1" x14ac:dyDescent="0.25">
      <c r="B11" s="164"/>
      <c r="C11" s="165"/>
      <c r="D11" s="165"/>
      <c r="E11" s="170"/>
      <c r="F11" s="9" t="s">
        <v>49</v>
      </c>
      <c r="G11" s="117">
        <f>(Eingabe_Daten!G11*Emissionsfaktoren!$G11)/1000</f>
        <v>0</v>
      </c>
    </row>
    <row r="12" spans="2:7" ht="15" customHeight="1" x14ac:dyDescent="0.25">
      <c r="B12" s="164"/>
      <c r="C12" s="165"/>
      <c r="D12" s="165" t="s">
        <v>50</v>
      </c>
      <c r="E12" s="171" t="s">
        <v>51</v>
      </c>
      <c r="F12" s="9" t="s">
        <v>41</v>
      </c>
      <c r="G12" s="117">
        <f>(Eingabe_Daten!G12*Emissionsfaktoren!$G12)/1000</f>
        <v>0</v>
      </c>
    </row>
    <row r="13" spans="2:7" ht="15" customHeight="1" x14ac:dyDescent="0.25">
      <c r="B13" s="164"/>
      <c r="C13" s="165"/>
      <c r="D13" s="165"/>
      <c r="E13" s="171"/>
      <c r="F13" s="9" t="s">
        <v>224</v>
      </c>
      <c r="G13" s="117">
        <f>(Eingabe_Daten!G13*Emissionsfaktoren!$G13)/1000</f>
        <v>0</v>
      </c>
    </row>
    <row r="14" spans="2:7" ht="15" customHeight="1" x14ac:dyDescent="0.25">
      <c r="B14" s="164"/>
      <c r="C14" s="165"/>
      <c r="D14" s="165"/>
      <c r="E14" s="171" t="s">
        <v>53</v>
      </c>
      <c r="F14" s="9" t="s">
        <v>41</v>
      </c>
      <c r="G14" s="117">
        <f>(Eingabe_Daten!G14*Emissionsfaktoren!$G14)/1000</f>
        <v>0</v>
      </c>
    </row>
    <row r="15" spans="2:7" ht="15" customHeight="1" x14ac:dyDescent="0.25">
      <c r="B15" s="164"/>
      <c r="C15" s="165"/>
      <c r="D15" s="165"/>
      <c r="E15" s="171"/>
      <c r="F15" s="9" t="s">
        <v>224</v>
      </c>
      <c r="G15" s="117">
        <f>(Eingabe_Daten!G15*Emissionsfaktoren!$G15)/1000</f>
        <v>0</v>
      </c>
    </row>
    <row r="16" spans="2:7" ht="15" customHeight="1" x14ac:dyDescent="0.25">
      <c r="B16" s="164"/>
      <c r="C16" s="165"/>
      <c r="D16" s="165" t="s">
        <v>54</v>
      </c>
      <c r="E16" s="172"/>
      <c r="F16" s="9" t="s">
        <v>41</v>
      </c>
      <c r="G16" s="117">
        <f>(Eingabe_Daten!G16*Emissionsfaktoren!$G16)/1000</f>
        <v>0</v>
      </c>
    </row>
    <row r="17" spans="2:7" ht="15" customHeight="1" x14ac:dyDescent="0.25">
      <c r="B17" s="164"/>
      <c r="C17" s="165"/>
      <c r="D17" s="165"/>
      <c r="E17" s="172"/>
      <c r="F17" s="9" t="s">
        <v>55</v>
      </c>
      <c r="G17" s="117">
        <f>(Eingabe_Daten!G17*Emissionsfaktoren!$G17)/1000</f>
        <v>0</v>
      </c>
    </row>
    <row r="18" spans="2:7" ht="15" customHeight="1" x14ac:dyDescent="0.25">
      <c r="B18" s="164"/>
      <c r="C18" s="165"/>
      <c r="D18" s="173" t="s">
        <v>56</v>
      </c>
      <c r="E18" s="174" t="s">
        <v>57</v>
      </c>
      <c r="F18" s="11" t="s">
        <v>41</v>
      </c>
      <c r="G18" s="117">
        <f>(Eingabe_Daten!G18*Emissionsfaktoren!$G18)/1000</f>
        <v>0</v>
      </c>
    </row>
    <row r="19" spans="2:7" ht="15" customHeight="1" x14ac:dyDescent="0.25">
      <c r="B19" s="164"/>
      <c r="C19" s="165"/>
      <c r="D19" s="165"/>
      <c r="E19" s="174"/>
      <c r="F19" s="11" t="s">
        <v>58</v>
      </c>
      <c r="G19" s="117">
        <f>(Eingabe_Daten!G19*Emissionsfaktoren!$G19)/1000</f>
        <v>0</v>
      </c>
    </row>
    <row r="20" spans="2:7" ht="15" customHeight="1" x14ac:dyDescent="0.25">
      <c r="B20" s="164"/>
      <c r="C20" s="165"/>
      <c r="D20" s="165"/>
      <c r="E20" s="174"/>
      <c r="F20" s="11" t="s">
        <v>55</v>
      </c>
      <c r="G20" s="117">
        <f>(Eingabe_Daten!G20*Emissionsfaktoren!$G20)/1000</f>
        <v>0</v>
      </c>
    </row>
    <row r="21" spans="2:7" ht="15" customHeight="1" x14ac:dyDescent="0.25">
      <c r="B21" s="164"/>
      <c r="C21" s="165" t="s">
        <v>59</v>
      </c>
      <c r="D21" s="165" t="s">
        <v>60</v>
      </c>
      <c r="E21" s="170" t="s">
        <v>61</v>
      </c>
      <c r="F21" s="9" t="s">
        <v>62</v>
      </c>
      <c r="G21" s="117">
        <f>(Eingabe_Daten!G21*Emissionsfaktoren!$G21)/1000</f>
        <v>0</v>
      </c>
    </row>
    <row r="22" spans="2:7" ht="15" customHeight="1" x14ac:dyDescent="0.25">
      <c r="B22" s="164"/>
      <c r="C22" s="165"/>
      <c r="D22" s="165"/>
      <c r="E22" s="170"/>
      <c r="F22" s="9" t="s">
        <v>42</v>
      </c>
      <c r="G22" s="117">
        <f>(Eingabe_Daten!G22*Emissionsfaktoren!$G22)/1000</f>
        <v>0</v>
      </c>
    </row>
    <row r="23" spans="2:7" ht="15" customHeight="1" x14ac:dyDescent="0.25">
      <c r="B23" s="164"/>
      <c r="C23" s="165"/>
      <c r="D23" s="165" t="s">
        <v>63</v>
      </c>
      <c r="E23" s="170" t="s">
        <v>64</v>
      </c>
      <c r="F23" s="9" t="s">
        <v>62</v>
      </c>
      <c r="G23" s="117">
        <f>(Eingabe_Daten!G23*Emissionsfaktoren!$G23)/1000</f>
        <v>0</v>
      </c>
    </row>
    <row r="24" spans="2:7" ht="15" customHeight="1" x14ac:dyDescent="0.25">
      <c r="B24" s="164"/>
      <c r="C24" s="165"/>
      <c r="D24" s="165"/>
      <c r="E24" s="170"/>
      <c r="F24" s="9" t="s">
        <v>42</v>
      </c>
      <c r="G24" s="117">
        <f>(Eingabe_Daten!G24*Emissionsfaktoren!$G24)/1000</f>
        <v>0</v>
      </c>
    </row>
    <row r="25" spans="2:7" ht="15" customHeight="1" x14ac:dyDescent="0.25">
      <c r="B25" s="164"/>
      <c r="C25" s="165"/>
      <c r="D25" s="165"/>
      <c r="E25" s="170" t="s">
        <v>65</v>
      </c>
      <c r="F25" s="9" t="s">
        <v>62</v>
      </c>
      <c r="G25" s="117">
        <f>(Eingabe_Daten!G25*Emissionsfaktoren!$G25)/1000</f>
        <v>0</v>
      </c>
    </row>
    <row r="26" spans="2:7" ht="15" customHeight="1" x14ac:dyDescent="0.25">
      <c r="B26" s="164"/>
      <c r="C26" s="165"/>
      <c r="D26" s="165"/>
      <c r="E26" s="170"/>
      <c r="F26" s="9" t="s">
        <v>42</v>
      </c>
      <c r="G26" s="117">
        <f>(Eingabe_Daten!G26*Emissionsfaktoren!$G26)/1000</f>
        <v>0</v>
      </c>
    </row>
    <row r="27" spans="2:7" ht="15" customHeight="1" x14ac:dyDescent="0.25">
      <c r="B27" s="164"/>
      <c r="C27" s="165"/>
      <c r="D27" s="165" t="s">
        <v>66</v>
      </c>
      <c r="E27" s="170" t="s">
        <v>67</v>
      </c>
      <c r="F27" s="9" t="s">
        <v>62</v>
      </c>
      <c r="G27" s="117">
        <f>(Eingabe_Daten!G27*Emissionsfaktoren!$G27)/1000</f>
        <v>0</v>
      </c>
    </row>
    <row r="28" spans="2:7" ht="15" customHeight="1" x14ac:dyDescent="0.25">
      <c r="B28" s="164"/>
      <c r="C28" s="165"/>
      <c r="D28" s="165"/>
      <c r="E28" s="170"/>
      <c r="F28" s="9" t="s">
        <v>42</v>
      </c>
      <c r="G28" s="117">
        <f>(Eingabe_Daten!G28*Emissionsfaktoren!$G28)/1000</f>
        <v>0</v>
      </c>
    </row>
    <row r="29" spans="2:7" ht="15" customHeight="1" x14ac:dyDescent="0.25">
      <c r="B29" s="164"/>
      <c r="C29" s="165"/>
      <c r="D29" s="165" t="s">
        <v>68</v>
      </c>
      <c r="E29" s="170" t="s">
        <v>69</v>
      </c>
      <c r="F29" s="9" t="s">
        <v>62</v>
      </c>
      <c r="G29" s="117">
        <f>(Eingabe_Daten!G29*Emissionsfaktoren!$G29)/1000</f>
        <v>0</v>
      </c>
    </row>
    <row r="30" spans="2:7" ht="15" customHeight="1" x14ac:dyDescent="0.25">
      <c r="B30" s="164"/>
      <c r="C30" s="165"/>
      <c r="D30" s="165"/>
      <c r="E30" s="170"/>
      <c r="F30" s="9" t="s">
        <v>42</v>
      </c>
      <c r="G30" s="117">
        <f>(Eingabe_Daten!G30*Emissionsfaktoren!$G30)/1000</f>
        <v>0</v>
      </c>
    </row>
    <row r="31" spans="2:7" ht="15" customHeight="1" x14ac:dyDescent="0.25">
      <c r="B31" s="164"/>
      <c r="C31" s="165"/>
      <c r="D31" s="173" t="s">
        <v>70</v>
      </c>
      <c r="E31" s="172" t="s">
        <v>71</v>
      </c>
      <c r="F31" s="11" t="s">
        <v>62</v>
      </c>
      <c r="G31" s="117">
        <f>(Eingabe_Daten!G31*Emissionsfaktoren!$G31)/1000</f>
        <v>0</v>
      </c>
    </row>
    <row r="32" spans="2:7" ht="15" customHeight="1" x14ac:dyDescent="0.25">
      <c r="B32" s="164"/>
      <c r="C32" s="165"/>
      <c r="D32" s="173"/>
      <c r="E32" s="172"/>
      <c r="F32" s="11" t="s">
        <v>42</v>
      </c>
      <c r="G32" s="117">
        <f>(Eingabe_Daten!G32*Emissionsfaktoren!$G32)/1000</f>
        <v>0</v>
      </c>
    </row>
    <row r="33" spans="2:7" ht="15" customHeight="1" x14ac:dyDescent="0.25">
      <c r="B33" s="164"/>
      <c r="C33" s="165"/>
      <c r="D33" s="165" t="s">
        <v>72</v>
      </c>
      <c r="E33" s="170" t="s">
        <v>73</v>
      </c>
      <c r="F33" s="9" t="s">
        <v>62</v>
      </c>
      <c r="G33" s="117">
        <f>(Eingabe_Daten!G33*Emissionsfaktoren!$G33)/1000</f>
        <v>0</v>
      </c>
    </row>
    <row r="34" spans="2:7" ht="15" customHeight="1" x14ac:dyDescent="0.25">
      <c r="B34" s="164"/>
      <c r="C34" s="165"/>
      <c r="D34" s="165"/>
      <c r="E34" s="170"/>
      <c r="F34" s="9" t="s">
        <v>42</v>
      </c>
      <c r="G34" s="117">
        <f>(Eingabe_Daten!G34*Emissionsfaktoren!$G34)/1000</f>
        <v>0</v>
      </c>
    </row>
    <row r="35" spans="2:7" ht="15" customHeight="1" x14ac:dyDescent="0.25">
      <c r="B35" s="164"/>
      <c r="C35" s="165"/>
      <c r="D35" s="165" t="s">
        <v>74</v>
      </c>
      <c r="E35" s="170" t="s">
        <v>75</v>
      </c>
      <c r="F35" s="9" t="s">
        <v>62</v>
      </c>
      <c r="G35" s="117">
        <f>(Eingabe_Daten!G35*Emissionsfaktoren!$G35)/1000</f>
        <v>0</v>
      </c>
    </row>
    <row r="36" spans="2:7" ht="15" customHeight="1" x14ac:dyDescent="0.25">
      <c r="B36" s="164"/>
      <c r="C36" s="165"/>
      <c r="D36" s="165"/>
      <c r="E36" s="170"/>
      <c r="F36" s="9" t="s">
        <v>42</v>
      </c>
      <c r="G36" s="117">
        <f>(Eingabe_Daten!G36*Emissionsfaktoren!$G36)/1000</f>
        <v>0</v>
      </c>
    </row>
    <row r="37" spans="2:7" ht="15" customHeight="1" x14ac:dyDescent="0.25">
      <c r="B37" s="164"/>
      <c r="C37" s="165"/>
      <c r="D37" s="173" t="s">
        <v>76</v>
      </c>
      <c r="E37" s="172" t="s">
        <v>77</v>
      </c>
      <c r="F37" s="11" t="s">
        <v>62</v>
      </c>
      <c r="G37" s="117">
        <f>(Eingabe_Daten!G37*Emissionsfaktoren!$G37)/1000</f>
        <v>0</v>
      </c>
    </row>
    <row r="38" spans="2:7" ht="15" customHeight="1" x14ac:dyDescent="0.25">
      <c r="B38" s="164"/>
      <c r="C38" s="165"/>
      <c r="D38" s="173"/>
      <c r="E38" s="172"/>
      <c r="F38" s="11" t="s">
        <v>42</v>
      </c>
      <c r="G38" s="117">
        <f>(Eingabe_Daten!G38*Emissionsfaktoren!$G38)/1000</f>
        <v>0</v>
      </c>
    </row>
    <row r="39" spans="2:7" ht="15" customHeight="1" x14ac:dyDescent="0.25">
      <c r="B39" s="164"/>
      <c r="C39" s="165"/>
      <c r="D39" s="165" t="s">
        <v>78</v>
      </c>
      <c r="E39" s="170" t="s">
        <v>79</v>
      </c>
      <c r="F39" s="9" t="s">
        <v>62</v>
      </c>
      <c r="G39" s="117">
        <f>(Eingabe_Daten!G39*Emissionsfaktoren!$G39)/1000</f>
        <v>0</v>
      </c>
    </row>
    <row r="40" spans="2:7" ht="15" customHeight="1" x14ac:dyDescent="0.25">
      <c r="B40" s="164"/>
      <c r="C40" s="165"/>
      <c r="D40" s="165"/>
      <c r="E40" s="170"/>
      <c r="F40" s="9" t="s">
        <v>42</v>
      </c>
      <c r="G40" s="117">
        <f>(Eingabe_Daten!G40*Emissionsfaktoren!$G40)/1000</f>
        <v>0</v>
      </c>
    </row>
    <row r="41" spans="2:7" ht="15" customHeight="1" x14ac:dyDescent="0.25">
      <c r="B41" s="164"/>
      <c r="C41" s="165"/>
      <c r="D41" s="173" t="s">
        <v>80</v>
      </c>
      <c r="E41" s="172" t="s">
        <v>81</v>
      </c>
      <c r="F41" s="9" t="s">
        <v>62</v>
      </c>
      <c r="G41" s="117">
        <f>(Eingabe_Daten!G41*Emissionsfaktoren!$G41)/1000</f>
        <v>0</v>
      </c>
    </row>
    <row r="42" spans="2:7" ht="15" customHeight="1" x14ac:dyDescent="0.25">
      <c r="B42" s="164"/>
      <c r="C42" s="165"/>
      <c r="D42" s="173"/>
      <c r="E42" s="172"/>
      <c r="F42" s="9" t="s">
        <v>42</v>
      </c>
      <c r="G42" s="117">
        <f>(Eingabe_Daten!G42*Emissionsfaktoren!$G42)/1000</f>
        <v>0</v>
      </c>
    </row>
    <row r="43" spans="2:7" ht="15" customHeight="1" x14ac:dyDescent="0.25">
      <c r="B43" s="164"/>
      <c r="C43" s="165"/>
      <c r="D43" s="173" t="s">
        <v>82</v>
      </c>
      <c r="E43" s="172" t="s">
        <v>83</v>
      </c>
      <c r="F43" s="9" t="s">
        <v>62</v>
      </c>
      <c r="G43" s="117">
        <f>(Eingabe_Daten!G43*Emissionsfaktoren!$G43)/1000</f>
        <v>0</v>
      </c>
    </row>
    <row r="44" spans="2:7" ht="15" customHeight="1" x14ac:dyDescent="0.25">
      <c r="B44" s="164"/>
      <c r="C44" s="165"/>
      <c r="D44" s="173"/>
      <c r="E44" s="172"/>
      <c r="F44" s="9" t="s">
        <v>42</v>
      </c>
      <c r="G44" s="117">
        <f>(Eingabe_Daten!G44*Emissionsfaktoren!$G44)/1000</f>
        <v>0</v>
      </c>
    </row>
    <row r="45" spans="2:7" ht="15" customHeight="1" x14ac:dyDescent="0.25">
      <c r="B45" s="164"/>
      <c r="C45" s="165"/>
      <c r="D45" s="173" t="s">
        <v>84</v>
      </c>
      <c r="E45" s="172" t="s">
        <v>85</v>
      </c>
      <c r="F45" s="9" t="s">
        <v>62</v>
      </c>
      <c r="G45" s="117">
        <f>(Eingabe_Daten!G45*Emissionsfaktoren!$G45)/1000</f>
        <v>0</v>
      </c>
    </row>
    <row r="46" spans="2:7" ht="15" customHeight="1" x14ac:dyDescent="0.25">
      <c r="B46" s="164"/>
      <c r="C46" s="165"/>
      <c r="D46" s="173"/>
      <c r="E46" s="172"/>
      <c r="F46" s="9" t="s">
        <v>42</v>
      </c>
      <c r="G46" s="117">
        <f>(Eingabe_Daten!G46*Emissionsfaktoren!$G46)/1000</f>
        <v>0</v>
      </c>
    </row>
    <row r="47" spans="2:7" ht="15" customHeight="1" x14ac:dyDescent="0.25">
      <c r="B47" s="164"/>
      <c r="C47" s="165"/>
      <c r="D47" s="173" t="s">
        <v>86</v>
      </c>
      <c r="E47" s="172" t="s">
        <v>87</v>
      </c>
      <c r="F47" s="9" t="s">
        <v>62</v>
      </c>
      <c r="G47" s="117">
        <f>(Eingabe_Daten!G47*Emissionsfaktoren!$G47)/1000</f>
        <v>0</v>
      </c>
    </row>
    <row r="48" spans="2:7" ht="15" customHeight="1" x14ac:dyDescent="0.25">
      <c r="B48" s="164"/>
      <c r="C48" s="165"/>
      <c r="D48" s="173"/>
      <c r="E48" s="172"/>
      <c r="F48" s="9" t="s">
        <v>42</v>
      </c>
      <c r="G48" s="117">
        <f>(Eingabe_Daten!G48*Emissionsfaktoren!$G48)/1000</f>
        <v>0</v>
      </c>
    </row>
    <row r="49" spans="2:7" ht="15" customHeight="1" x14ac:dyDescent="0.25">
      <c r="B49" s="164"/>
      <c r="C49" s="165"/>
      <c r="D49" s="173" t="s">
        <v>88</v>
      </c>
      <c r="E49" s="172" t="s">
        <v>89</v>
      </c>
      <c r="F49" s="9" t="s">
        <v>62</v>
      </c>
      <c r="G49" s="117">
        <f>(Eingabe_Daten!G49*Emissionsfaktoren!$G49)/1000</f>
        <v>0</v>
      </c>
    </row>
    <row r="50" spans="2:7" ht="15" customHeight="1" x14ac:dyDescent="0.25">
      <c r="B50" s="164"/>
      <c r="C50" s="165"/>
      <c r="D50" s="173"/>
      <c r="E50" s="172"/>
      <c r="F50" s="9" t="s">
        <v>42</v>
      </c>
      <c r="G50" s="117">
        <f>(Eingabe_Daten!G50*Emissionsfaktoren!$G50)/1000</f>
        <v>0</v>
      </c>
    </row>
    <row r="51" spans="2:7" ht="15" customHeight="1" x14ac:dyDescent="0.25">
      <c r="B51" s="164"/>
      <c r="C51" s="165"/>
      <c r="D51" s="173" t="s">
        <v>90</v>
      </c>
      <c r="E51" s="172" t="s">
        <v>91</v>
      </c>
      <c r="F51" s="11" t="s">
        <v>62</v>
      </c>
      <c r="G51" s="117">
        <f>(Eingabe_Daten!G51*Emissionsfaktoren!$G51)/1000</f>
        <v>0</v>
      </c>
    </row>
    <row r="52" spans="2:7" ht="15" customHeight="1" x14ac:dyDescent="0.25">
      <c r="B52" s="164"/>
      <c r="C52" s="165"/>
      <c r="D52" s="173"/>
      <c r="E52" s="172"/>
      <c r="F52" s="11" t="s">
        <v>42</v>
      </c>
      <c r="G52" s="117">
        <f>(Eingabe_Daten!G52*Emissionsfaktoren!$G52)/1000</f>
        <v>0</v>
      </c>
    </row>
    <row r="53" spans="2:7" ht="15" customHeight="1" x14ac:dyDescent="0.25">
      <c r="B53" s="164"/>
      <c r="C53" s="165"/>
      <c r="D53" s="173" t="s">
        <v>90</v>
      </c>
      <c r="E53" s="172" t="s">
        <v>92</v>
      </c>
      <c r="F53" s="11" t="s">
        <v>62</v>
      </c>
      <c r="G53" s="117">
        <f>(Eingabe_Daten!G53*Emissionsfaktoren!$G53)/1000</f>
        <v>0</v>
      </c>
    </row>
    <row r="54" spans="2:7" ht="15" customHeight="1" x14ac:dyDescent="0.25">
      <c r="B54" s="164"/>
      <c r="C54" s="165"/>
      <c r="D54" s="173"/>
      <c r="E54" s="172"/>
      <c r="F54" s="11" t="s">
        <v>42</v>
      </c>
      <c r="G54" s="117">
        <f>(Eingabe_Daten!G54*Emissionsfaktoren!$G54)/1000</f>
        <v>0</v>
      </c>
    </row>
    <row r="55" spans="2:7" ht="15" customHeight="1" x14ac:dyDescent="0.25">
      <c r="B55" s="164"/>
      <c r="C55" s="165"/>
      <c r="D55" s="173" t="s">
        <v>93</v>
      </c>
      <c r="E55" s="172" t="s">
        <v>94</v>
      </c>
      <c r="F55" s="11" t="s">
        <v>62</v>
      </c>
      <c r="G55" s="117">
        <f>(Eingabe_Daten!G55*Emissionsfaktoren!$G55)/1000</f>
        <v>0</v>
      </c>
    </row>
    <row r="56" spans="2:7" ht="15" customHeight="1" x14ac:dyDescent="0.25">
      <c r="B56" s="164"/>
      <c r="C56" s="165"/>
      <c r="D56" s="173"/>
      <c r="E56" s="172"/>
      <c r="F56" s="11" t="s">
        <v>42</v>
      </c>
      <c r="G56" s="117">
        <f>(Eingabe_Daten!G56*Emissionsfaktoren!$G56)/1000</f>
        <v>0</v>
      </c>
    </row>
    <row r="57" spans="2:7" ht="15" customHeight="1" x14ac:dyDescent="0.25">
      <c r="B57" s="164"/>
      <c r="C57" s="165"/>
      <c r="D57" s="173" t="s">
        <v>95</v>
      </c>
      <c r="E57" s="172" t="s">
        <v>96</v>
      </c>
      <c r="F57" s="11" t="s">
        <v>62</v>
      </c>
      <c r="G57" s="117">
        <f>(Eingabe_Daten!G57*Emissionsfaktoren!$G57)/1000</f>
        <v>0</v>
      </c>
    </row>
    <row r="58" spans="2:7" ht="15" customHeight="1" x14ac:dyDescent="0.25">
      <c r="B58" s="164"/>
      <c r="C58" s="165"/>
      <c r="D58" s="173"/>
      <c r="E58" s="172"/>
      <c r="F58" s="11" t="s">
        <v>42</v>
      </c>
      <c r="G58" s="117">
        <f>(Eingabe_Daten!G58*Emissionsfaktoren!$G58)/1000</f>
        <v>0</v>
      </c>
    </row>
    <row r="59" spans="2:7" ht="15" customHeight="1" x14ac:dyDescent="0.25">
      <c r="B59" s="164"/>
      <c r="C59" s="165"/>
      <c r="D59" s="173" t="s">
        <v>97</v>
      </c>
      <c r="E59" s="172" t="s">
        <v>98</v>
      </c>
      <c r="F59" s="11" t="s">
        <v>62</v>
      </c>
      <c r="G59" s="117">
        <f>(Eingabe_Daten!G59*Emissionsfaktoren!$G59)/1000</f>
        <v>0</v>
      </c>
    </row>
    <row r="60" spans="2:7" ht="15" customHeight="1" x14ac:dyDescent="0.25">
      <c r="B60" s="164"/>
      <c r="C60" s="165"/>
      <c r="D60" s="173"/>
      <c r="E60" s="172"/>
      <c r="F60" s="11" t="s">
        <v>42</v>
      </c>
      <c r="G60" s="117">
        <f>(Eingabe_Daten!G60*Emissionsfaktoren!$G60)/1000</f>
        <v>0</v>
      </c>
    </row>
    <row r="61" spans="2:7" ht="15" customHeight="1" x14ac:dyDescent="0.25">
      <c r="B61" s="164"/>
      <c r="C61" s="165"/>
      <c r="D61" s="165" t="s">
        <v>99</v>
      </c>
      <c r="E61" s="170" t="s">
        <v>100</v>
      </c>
      <c r="F61" s="9" t="s">
        <v>62</v>
      </c>
      <c r="G61" s="117">
        <f>(Eingabe_Daten!G61*Emissionsfaktoren!$G61)/1000</f>
        <v>0</v>
      </c>
    </row>
    <row r="62" spans="2:7" ht="15" customHeight="1" x14ac:dyDescent="0.25">
      <c r="B62" s="164"/>
      <c r="C62" s="165"/>
      <c r="D62" s="165"/>
      <c r="E62" s="170"/>
      <c r="F62" s="9" t="s">
        <v>42</v>
      </c>
      <c r="G62" s="117">
        <f>(Eingabe_Daten!G62*Emissionsfaktoren!$G62)/1000</f>
        <v>0</v>
      </c>
    </row>
    <row r="63" spans="2:7" ht="15" customHeight="1" x14ac:dyDescent="0.25">
      <c r="B63" s="164"/>
      <c r="C63" s="165"/>
      <c r="D63" s="165" t="s">
        <v>101</v>
      </c>
      <c r="E63" s="170"/>
      <c r="F63" s="9" t="s">
        <v>62</v>
      </c>
      <c r="G63" s="117">
        <f>(Eingabe_Daten!G63*Emissionsfaktoren!$G63)/1000</f>
        <v>0</v>
      </c>
    </row>
    <row r="64" spans="2:7" ht="15" customHeight="1" x14ac:dyDescent="0.25">
      <c r="B64" s="164"/>
      <c r="C64" s="165"/>
      <c r="D64" s="165"/>
      <c r="E64" s="170"/>
      <c r="F64" s="9" t="s">
        <v>42</v>
      </c>
      <c r="G64" s="117">
        <f>(Eingabe_Daten!G64*Emissionsfaktoren!$G64)/1000</f>
        <v>0</v>
      </c>
    </row>
    <row r="65" spans="2:7" ht="15" customHeight="1" x14ac:dyDescent="0.25">
      <c r="B65" s="164"/>
      <c r="C65" s="165" t="s">
        <v>102</v>
      </c>
      <c r="D65" s="165" t="s">
        <v>103</v>
      </c>
      <c r="E65" s="170"/>
      <c r="F65" s="9" t="s">
        <v>62</v>
      </c>
      <c r="G65" s="117">
        <f>(Eingabe_Daten!G65*Emissionsfaktoren!$G65)/1000</f>
        <v>0</v>
      </c>
    </row>
    <row r="66" spans="2:7" ht="15" customHeight="1" x14ac:dyDescent="0.25">
      <c r="B66" s="164"/>
      <c r="C66" s="165"/>
      <c r="D66" s="165"/>
      <c r="E66" s="170"/>
      <c r="F66" s="9" t="s">
        <v>42</v>
      </c>
      <c r="G66" s="117">
        <f>(Eingabe_Daten!G66*Emissionsfaktoren!$G66)/1000</f>
        <v>0</v>
      </c>
    </row>
    <row r="67" spans="2:7" ht="15" customHeight="1" x14ac:dyDescent="0.25">
      <c r="B67" s="164"/>
      <c r="C67" s="165"/>
      <c r="D67" s="165" t="s">
        <v>104</v>
      </c>
      <c r="E67" s="170"/>
      <c r="F67" s="9" t="s">
        <v>62</v>
      </c>
      <c r="G67" s="117">
        <f>(Eingabe_Daten!G67*Emissionsfaktoren!$G67)/1000</f>
        <v>0</v>
      </c>
    </row>
    <row r="68" spans="2:7" ht="15" customHeight="1" x14ac:dyDescent="0.25">
      <c r="B68" s="164"/>
      <c r="C68" s="165"/>
      <c r="D68" s="165"/>
      <c r="E68" s="170"/>
      <c r="F68" s="9" t="s">
        <v>42</v>
      </c>
      <c r="G68" s="117">
        <f>(Eingabe_Daten!G68*Emissionsfaktoren!$G68)/1000</f>
        <v>0</v>
      </c>
    </row>
    <row r="69" spans="2:7" ht="15" customHeight="1" x14ac:dyDescent="0.25">
      <c r="B69" s="164"/>
      <c r="C69" s="165"/>
      <c r="D69" s="165" t="s">
        <v>105</v>
      </c>
      <c r="E69" s="170"/>
      <c r="F69" s="9" t="s">
        <v>62</v>
      </c>
      <c r="G69" s="117">
        <f>(Eingabe_Daten!G69*Emissionsfaktoren!$G69)/1000</f>
        <v>0</v>
      </c>
    </row>
    <row r="70" spans="2:7" ht="15" customHeight="1" x14ac:dyDescent="0.25">
      <c r="B70" s="164"/>
      <c r="C70" s="165"/>
      <c r="D70" s="165"/>
      <c r="E70" s="170"/>
      <c r="F70" s="9" t="s">
        <v>42</v>
      </c>
      <c r="G70" s="117">
        <f>(Eingabe_Daten!G70*Emissionsfaktoren!$G70)/1000</f>
        <v>0</v>
      </c>
    </row>
    <row r="71" spans="2:7" ht="15" customHeight="1" x14ac:dyDescent="0.25">
      <c r="B71" s="164"/>
      <c r="C71" s="175" t="s">
        <v>106</v>
      </c>
      <c r="D71" s="173" t="s">
        <v>107</v>
      </c>
      <c r="E71" s="12"/>
      <c r="F71" s="9" t="s">
        <v>47</v>
      </c>
      <c r="G71" s="117">
        <f>(Eingabe_Daten!G71*Emissionsfaktoren!$G71)/1000</f>
        <v>0</v>
      </c>
    </row>
    <row r="72" spans="2:7" ht="15" customHeight="1" x14ac:dyDescent="0.25">
      <c r="B72" s="164"/>
      <c r="C72" s="175"/>
      <c r="D72" s="173"/>
      <c r="E72" s="12"/>
      <c r="F72" s="9" t="s">
        <v>48</v>
      </c>
      <c r="G72" s="117">
        <f>(Eingabe_Daten!G72*Emissionsfaktoren!$G72)/1000</f>
        <v>0</v>
      </c>
    </row>
    <row r="73" spans="2:7" ht="13.5" customHeight="1" x14ac:dyDescent="0.25">
      <c r="B73" s="164"/>
      <c r="C73" s="175"/>
      <c r="D73" s="173"/>
      <c r="E73" s="12"/>
      <c r="F73" s="9" t="s">
        <v>49</v>
      </c>
      <c r="G73" s="117">
        <f>(Eingabe_Daten!G73*Emissionsfaktoren!$G73)/1000</f>
        <v>0</v>
      </c>
    </row>
    <row r="74" spans="2:7" ht="15" customHeight="1" x14ac:dyDescent="0.25">
      <c r="B74" s="164"/>
      <c r="C74" s="175"/>
      <c r="D74" s="173" t="s">
        <v>108</v>
      </c>
      <c r="E74" s="171" t="s">
        <v>51</v>
      </c>
      <c r="F74" s="9" t="s">
        <v>41</v>
      </c>
      <c r="G74" s="117">
        <f>(Eingabe_Daten!G74*Emissionsfaktoren!$G74)/1000</f>
        <v>0</v>
      </c>
    </row>
    <row r="75" spans="2:7" ht="15" customHeight="1" x14ac:dyDescent="0.25">
      <c r="B75" s="164"/>
      <c r="C75" s="175"/>
      <c r="D75" s="173"/>
      <c r="E75" s="171"/>
      <c r="F75" s="9" t="s">
        <v>224</v>
      </c>
      <c r="G75" s="117">
        <f>(Eingabe_Daten!G75*Emissionsfaktoren!$G75)/1000</f>
        <v>0</v>
      </c>
    </row>
    <row r="76" spans="2:7" ht="15" customHeight="1" x14ac:dyDescent="0.25">
      <c r="B76" s="164"/>
      <c r="C76" s="175"/>
      <c r="D76" s="173"/>
      <c r="E76" s="171" t="s">
        <v>53</v>
      </c>
      <c r="F76" s="9" t="s">
        <v>41</v>
      </c>
      <c r="G76" s="117">
        <f>(Eingabe_Daten!G76*Emissionsfaktoren!$G76)/1000</f>
        <v>0</v>
      </c>
    </row>
    <row r="77" spans="2:7" ht="15" customHeight="1" x14ac:dyDescent="0.25">
      <c r="B77" s="164"/>
      <c r="C77" s="175"/>
      <c r="D77" s="173"/>
      <c r="E77" s="171"/>
      <c r="F77" s="9" t="s">
        <v>224</v>
      </c>
      <c r="G77" s="117">
        <f>(Eingabe_Daten!G77*Emissionsfaktoren!$G77)/1000</f>
        <v>0</v>
      </c>
    </row>
    <row r="78" spans="2:7" ht="15" customHeight="1" x14ac:dyDescent="0.25">
      <c r="B78" s="164"/>
      <c r="C78" s="175"/>
      <c r="D78" s="173" t="s">
        <v>109</v>
      </c>
      <c r="E78" s="176"/>
      <c r="F78" s="9" t="s">
        <v>41</v>
      </c>
      <c r="G78" s="117">
        <f>(Eingabe_Daten!G78*Emissionsfaktoren!$G78)/1000</f>
        <v>0</v>
      </c>
    </row>
    <row r="79" spans="2:7" ht="15" customHeight="1" x14ac:dyDescent="0.25">
      <c r="B79" s="164"/>
      <c r="C79" s="175"/>
      <c r="D79" s="173"/>
      <c r="E79" s="176"/>
      <c r="F79" s="9" t="s">
        <v>55</v>
      </c>
      <c r="G79" s="117">
        <f>(Eingabe_Daten!G79*Emissionsfaktoren!$G79)/1000</f>
        <v>0</v>
      </c>
    </row>
    <row r="80" spans="2:7" ht="15" customHeight="1" x14ac:dyDescent="0.25">
      <c r="B80" s="164"/>
      <c r="C80" s="165" t="s">
        <v>110</v>
      </c>
      <c r="D80" s="165" t="s">
        <v>111</v>
      </c>
      <c r="E80" s="176"/>
      <c r="F80" s="9" t="s">
        <v>224</v>
      </c>
      <c r="G80" s="117">
        <f>(Eingabe_Daten!G80*Emissionsfaktoren!$G80)/1000</f>
        <v>0</v>
      </c>
    </row>
    <row r="81" spans="2:7" ht="15" customHeight="1" x14ac:dyDescent="0.25">
      <c r="B81" s="164"/>
      <c r="C81" s="165"/>
      <c r="D81" s="165"/>
      <c r="E81" s="176"/>
      <c r="F81" s="9" t="s">
        <v>55</v>
      </c>
      <c r="G81" s="117">
        <f>(Eingabe_Daten!G81*Emissionsfaktoren!$G81)/1000</f>
        <v>0</v>
      </c>
    </row>
    <row r="82" spans="2:7" ht="15" customHeight="1" x14ac:dyDescent="0.25">
      <c r="B82" s="164"/>
      <c r="C82" s="165"/>
      <c r="D82" s="165" t="s">
        <v>112</v>
      </c>
      <c r="E82" s="176"/>
      <c r="F82" s="9" t="s">
        <v>224</v>
      </c>
      <c r="G82" s="117">
        <f>(Eingabe_Daten!G82*Emissionsfaktoren!$G82)/1000</f>
        <v>0</v>
      </c>
    </row>
    <row r="83" spans="2:7" ht="15" customHeight="1" x14ac:dyDescent="0.25">
      <c r="B83" s="164"/>
      <c r="C83" s="165"/>
      <c r="D83" s="165"/>
      <c r="E83" s="176"/>
      <c r="F83" s="9" t="s">
        <v>55</v>
      </c>
      <c r="G83" s="117">
        <f>(Eingabe_Daten!G83*Emissionsfaktoren!$G83)/1000</f>
        <v>0</v>
      </c>
    </row>
    <row r="84" spans="2:7" ht="15" customHeight="1" x14ac:dyDescent="0.25">
      <c r="B84" s="164"/>
      <c r="C84" s="165"/>
      <c r="D84" s="165" t="s">
        <v>113</v>
      </c>
      <c r="E84" s="176"/>
      <c r="F84" s="9" t="s">
        <v>41</v>
      </c>
      <c r="G84" s="117">
        <f>(Eingabe_Daten!G84*Emissionsfaktoren!$G84)/1000</f>
        <v>0</v>
      </c>
    </row>
    <row r="85" spans="2:7" ht="15" customHeight="1" x14ac:dyDescent="0.25">
      <c r="B85" s="164"/>
      <c r="C85" s="165"/>
      <c r="D85" s="165"/>
      <c r="E85" s="176"/>
      <c r="F85" s="9" t="s">
        <v>228</v>
      </c>
      <c r="G85" s="117">
        <f>(Eingabe_Daten!G85*Emissionsfaktoren!$G85)/1000</f>
        <v>0</v>
      </c>
    </row>
    <row r="86" spans="2:7" ht="15" customHeight="1" x14ac:dyDescent="0.25">
      <c r="B86" s="180" t="s">
        <v>114</v>
      </c>
      <c r="C86" s="178" t="s">
        <v>115</v>
      </c>
      <c r="D86" s="19" t="s">
        <v>116</v>
      </c>
      <c r="E86" s="15"/>
      <c r="F86" s="16" t="s">
        <v>232</v>
      </c>
      <c r="G86" s="117">
        <f>(Eingabe_Daten!G86*Emissionsfaktoren!$G86)/1000</f>
        <v>0</v>
      </c>
    </row>
    <row r="87" spans="2:7" ht="15" customHeight="1" x14ac:dyDescent="0.25">
      <c r="B87" s="180"/>
      <c r="C87" s="178"/>
      <c r="D87" s="14" t="s">
        <v>118</v>
      </c>
      <c r="E87" s="18"/>
      <c r="F87" s="16" t="s">
        <v>232</v>
      </c>
      <c r="G87" s="117">
        <f>(Eingabe_Daten!G87*Emissionsfaktoren!$G87)/1000</f>
        <v>0</v>
      </c>
    </row>
    <row r="88" spans="2:7" ht="15" customHeight="1" x14ac:dyDescent="0.25">
      <c r="B88" s="180"/>
      <c r="C88" s="178"/>
      <c r="D88" s="14" t="s">
        <v>119</v>
      </c>
      <c r="E88" s="17"/>
      <c r="F88" s="16" t="s">
        <v>229</v>
      </c>
      <c r="G88" s="117">
        <f>(Eingabe_Daten!G88*Emissionsfaktoren!$G88)/1000</f>
        <v>0</v>
      </c>
    </row>
    <row r="89" spans="2:7" ht="15" customHeight="1" x14ac:dyDescent="0.25">
      <c r="B89" s="180"/>
      <c r="C89" s="178"/>
      <c r="D89" s="14" t="s">
        <v>121</v>
      </c>
      <c r="E89" s="17"/>
      <c r="F89" s="16" t="s">
        <v>229</v>
      </c>
      <c r="G89" s="117">
        <f>(Eingabe_Daten!G89*Emissionsfaktoren!$G89)/1000</f>
        <v>0</v>
      </c>
    </row>
    <row r="90" spans="2:7" ht="15" customHeight="1" x14ac:dyDescent="0.25">
      <c r="B90" s="180"/>
      <c r="C90" s="178"/>
      <c r="D90" s="178" t="s">
        <v>122</v>
      </c>
      <c r="E90" s="18" t="s">
        <v>123</v>
      </c>
      <c r="F90" s="16" t="s">
        <v>229</v>
      </c>
      <c r="G90" s="117">
        <f>(Eingabe_Daten!G90*Emissionsfaktoren!$G90)/1000</f>
        <v>0</v>
      </c>
    </row>
    <row r="91" spans="2:7" ht="15" customHeight="1" x14ac:dyDescent="0.25">
      <c r="B91" s="180"/>
      <c r="C91" s="178"/>
      <c r="D91" s="178"/>
      <c r="E91" s="18" t="s">
        <v>124</v>
      </c>
      <c r="F91" s="16" t="s">
        <v>229</v>
      </c>
      <c r="G91" s="117">
        <f>(Eingabe_Daten!G91*Emissionsfaktoren!$G91)/1000</f>
        <v>0</v>
      </c>
    </row>
    <row r="92" spans="2:7" ht="15" customHeight="1" x14ac:dyDescent="0.25">
      <c r="B92" s="180"/>
      <c r="C92" s="178" t="s">
        <v>125</v>
      </c>
      <c r="D92" s="19" t="s">
        <v>116</v>
      </c>
      <c r="E92" s="15"/>
      <c r="F92" s="16" t="s">
        <v>229</v>
      </c>
      <c r="G92" s="117">
        <f>(Eingabe_Daten!G92*Emissionsfaktoren!$G92)/1000</f>
        <v>0</v>
      </c>
    </row>
    <row r="93" spans="2:7" ht="15" customHeight="1" x14ac:dyDescent="0.25">
      <c r="B93" s="180"/>
      <c r="C93" s="178"/>
      <c r="D93" s="14" t="s">
        <v>118</v>
      </c>
      <c r="E93" s="18"/>
      <c r="F93" s="16" t="s">
        <v>229</v>
      </c>
      <c r="G93" s="117">
        <f>(Eingabe_Daten!G93*Emissionsfaktoren!$G93)/1000</f>
        <v>0</v>
      </c>
    </row>
    <row r="94" spans="2:7" ht="15" customHeight="1" x14ac:dyDescent="0.25">
      <c r="B94" s="180"/>
      <c r="C94" s="178"/>
      <c r="D94" s="14" t="s">
        <v>126</v>
      </c>
      <c r="E94" s="15"/>
      <c r="F94" s="16" t="s">
        <v>229</v>
      </c>
      <c r="G94" s="117">
        <f>(Eingabe_Daten!G94*Emissionsfaktoren!$G94)/1000</f>
        <v>0</v>
      </c>
    </row>
    <row r="95" spans="2:7" ht="15" customHeight="1" x14ac:dyDescent="0.25">
      <c r="B95" s="180"/>
      <c r="C95" s="178"/>
      <c r="D95" s="178" t="s">
        <v>127</v>
      </c>
      <c r="E95" s="18" t="s">
        <v>128</v>
      </c>
      <c r="F95" s="16" t="s">
        <v>229</v>
      </c>
      <c r="G95" s="117">
        <f>(Eingabe_Daten!G95*Emissionsfaktoren!$G95)/1000</f>
        <v>0</v>
      </c>
    </row>
    <row r="96" spans="2:7" ht="15" customHeight="1" x14ac:dyDescent="0.25">
      <c r="B96" s="180"/>
      <c r="C96" s="178"/>
      <c r="D96" s="178"/>
      <c r="E96" s="18" t="s">
        <v>129</v>
      </c>
      <c r="F96" s="16" t="s">
        <v>229</v>
      </c>
      <c r="G96" s="117">
        <f>(Eingabe_Daten!G96*Emissionsfaktoren!$G96)/1000</f>
        <v>0</v>
      </c>
    </row>
    <row r="97" spans="2:7" ht="15" customHeight="1" x14ac:dyDescent="0.25">
      <c r="B97" s="180"/>
      <c r="C97" s="178"/>
      <c r="D97" s="178"/>
      <c r="E97" s="17" t="s">
        <v>130</v>
      </c>
      <c r="F97" s="16" t="s">
        <v>229</v>
      </c>
      <c r="G97" s="117">
        <f>(Eingabe_Daten!G97*Emissionsfaktoren!$G97)/1000</f>
        <v>0</v>
      </c>
    </row>
    <row r="98" spans="2:7" ht="15" customHeight="1" x14ac:dyDescent="0.25">
      <c r="B98" s="180"/>
      <c r="C98" s="178"/>
      <c r="D98" s="178"/>
      <c r="E98" s="18" t="s">
        <v>131</v>
      </c>
      <c r="F98" s="16" t="s">
        <v>229</v>
      </c>
      <c r="G98" s="117">
        <f>(Eingabe_Daten!G98*Emissionsfaktoren!$G98)/1000</f>
        <v>0</v>
      </c>
    </row>
    <row r="99" spans="2:7" ht="15" customHeight="1" x14ac:dyDescent="0.25">
      <c r="B99" s="180"/>
      <c r="C99" s="178"/>
      <c r="D99" s="178"/>
      <c r="E99" s="18" t="s">
        <v>132</v>
      </c>
      <c r="F99" s="16" t="s">
        <v>229</v>
      </c>
      <c r="G99" s="117">
        <f>(Eingabe_Daten!G99*Emissionsfaktoren!$G99)/1000</f>
        <v>0</v>
      </c>
    </row>
    <row r="100" spans="2:7" ht="15" customHeight="1" x14ac:dyDescent="0.25">
      <c r="B100" s="180"/>
      <c r="C100" s="178"/>
      <c r="D100" s="178"/>
      <c r="E100" s="18" t="s">
        <v>133</v>
      </c>
      <c r="F100" s="16" t="s">
        <v>229</v>
      </c>
      <c r="G100" s="117">
        <f>(Eingabe_Daten!G100*Emissionsfaktoren!$G100)/1000</f>
        <v>0</v>
      </c>
    </row>
    <row r="101" spans="2:7" ht="15" customHeight="1" x14ac:dyDescent="0.25">
      <c r="B101" s="180"/>
      <c r="C101" s="178" t="s">
        <v>134</v>
      </c>
      <c r="D101" s="19" t="s">
        <v>116</v>
      </c>
      <c r="E101" s="15"/>
      <c r="F101" s="16" t="s">
        <v>229</v>
      </c>
      <c r="G101" s="117">
        <f>(Eingabe_Daten!G101*Emissionsfaktoren!$G101)/1000</f>
        <v>0</v>
      </c>
    </row>
    <row r="102" spans="2:7" ht="15" customHeight="1" x14ac:dyDescent="0.25">
      <c r="B102" s="180"/>
      <c r="C102" s="178"/>
      <c r="D102" s="14" t="s">
        <v>118</v>
      </c>
      <c r="E102" s="18"/>
      <c r="F102" s="16" t="s">
        <v>229</v>
      </c>
      <c r="G102" s="117">
        <f>(Eingabe_Daten!G102*Emissionsfaktoren!$G102)/1000</f>
        <v>0</v>
      </c>
    </row>
    <row r="103" spans="2:7" ht="15" customHeight="1" x14ac:dyDescent="0.25">
      <c r="B103" s="180"/>
      <c r="C103" s="178"/>
      <c r="D103" s="14" t="s">
        <v>126</v>
      </c>
      <c r="E103" s="15"/>
      <c r="F103" s="16" t="s">
        <v>229</v>
      </c>
      <c r="G103" s="117">
        <f>(Eingabe_Daten!G103*Emissionsfaktoren!$G103)/1000</f>
        <v>0</v>
      </c>
    </row>
    <row r="104" spans="2:7" ht="15" customHeight="1" x14ac:dyDescent="0.25">
      <c r="B104" s="180"/>
      <c r="C104" s="178"/>
      <c r="D104" s="178" t="s">
        <v>127</v>
      </c>
      <c r="E104" s="18" t="s">
        <v>128</v>
      </c>
      <c r="F104" s="16" t="s">
        <v>229</v>
      </c>
      <c r="G104" s="117">
        <f>(Eingabe_Daten!G104*Emissionsfaktoren!$G104)/1000</f>
        <v>0</v>
      </c>
    </row>
    <row r="105" spans="2:7" ht="15" customHeight="1" x14ac:dyDescent="0.25">
      <c r="B105" s="180"/>
      <c r="C105" s="178"/>
      <c r="D105" s="178"/>
      <c r="E105" s="18" t="s">
        <v>129</v>
      </c>
      <c r="F105" s="16" t="s">
        <v>229</v>
      </c>
      <c r="G105" s="117">
        <f>(Eingabe_Daten!G105*Emissionsfaktoren!$G105)/1000</f>
        <v>0</v>
      </c>
    </row>
    <row r="106" spans="2:7" ht="15" customHeight="1" x14ac:dyDescent="0.25">
      <c r="B106" s="180"/>
      <c r="C106" s="178"/>
      <c r="D106" s="178"/>
      <c r="E106" s="17" t="s">
        <v>130</v>
      </c>
      <c r="F106" s="16" t="s">
        <v>229</v>
      </c>
      <c r="G106" s="117">
        <f>(Eingabe_Daten!G106*Emissionsfaktoren!$G106)/1000</f>
        <v>0</v>
      </c>
    </row>
    <row r="107" spans="2:7" ht="15" customHeight="1" x14ac:dyDescent="0.25">
      <c r="B107" s="180"/>
      <c r="C107" s="178"/>
      <c r="D107" s="178"/>
      <c r="E107" s="18" t="s">
        <v>131</v>
      </c>
      <c r="F107" s="16" t="s">
        <v>229</v>
      </c>
      <c r="G107" s="117">
        <f>(Eingabe_Daten!G107*Emissionsfaktoren!$G107)/1000</f>
        <v>0</v>
      </c>
    </row>
    <row r="108" spans="2:7" ht="15" customHeight="1" x14ac:dyDescent="0.25">
      <c r="B108" s="180"/>
      <c r="C108" s="178"/>
      <c r="D108" s="178"/>
      <c r="E108" s="18" t="s">
        <v>132</v>
      </c>
      <c r="F108" s="16" t="s">
        <v>229</v>
      </c>
      <c r="G108" s="117">
        <f>(Eingabe_Daten!G108*Emissionsfaktoren!$G108)/1000</f>
        <v>0</v>
      </c>
    </row>
    <row r="109" spans="2:7" ht="15" customHeight="1" x14ac:dyDescent="0.25">
      <c r="B109" s="180"/>
      <c r="C109" s="178"/>
      <c r="D109" s="178"/>
      <c r="E109" s="18" t="s">
        <v>133</v>
      </c>
      <c r="F109" s="16" t="s">
        <v>229</v>
      </c>
      <c r="G109" s="117">
        <f>(Eingabe_Daten!G109*Emissionsfaktoren!$G109)/1000</f>
        <v>0</v>
      </c>
    </row>
    <row r="110" spans="2:7" ht="15" customHeight="1" x14ac:dyDescent="0.25">
      <c r="B110" s="180"/>
      <c r="C110" s="177" t="s">
        <v>135</v>
      </c>
      <c r="D110" s="19" t="s">
        <v>116</v>
      </c>
      <c r="E110" s="18"/>
      <c r="F110" s="16" t="s">
        <v>229</v>
      </c>
      <c r="G110" s="117">
        <f>(Eingabe_Daten!G110*Emissionsfaktoren!$G110)/1000</f>
        <v>0</v>
      </c>
    </row>
    <row r="111" spans="2:7" ht="15" customHeight="1" x14ac:dyDescent="0.25">
      <c r="B111" s="180"/>
      <c r="C111" s="177"/>
      <c r="D111" s="14" t="s">
        <v>118</v>
      </c>
      <c r="E111" s="18"/>
      <c r="F111" s="16" t="s">
        <v>229</v>
      </c>
      <c r="G111" s="117">
        <f>(Eingabe_Daten!G111*Emissionsfaktoren!$G111)/1000</f>
        <v>0</v>
      </c>
    </row>
    <row r="112" spans="2:7" ht="15" customHeight="1" x14ac:dyDescent="0.25">
      <c r="B112" s="180"/>
      <c r="C112" s="177"/>
      <c r="D112" s="19" t="s">
        <v>119</v>
      </c>
      <c r="E112" s="18"/>
      <c r="F112" s="16" t="s">
        <v>229</v>
      </c>
      <c r="G112" s="117">
        <f>(Eingabe_Daten!G112*Emissionsfaktoren!$G112)/1000</f>
        <v>0</v>
      </c>
    </row>
    <row r="113" spans="2:7" ht="15" customHeight="1" x14ac:dyDescent="0.25">
      <c r="B113" s="180"/>
      <c r="C113" s="177"/>
      <c r="D113" s="19" t="s">
        <v>121</v>
      </c>
      <c r="E113" s="18"/>
      <c r="F113" s="16" t="s">
        <v>229</v>
      </c>
      <c r="G113" s="117">
        <f>(Eingabe_Daten!G113*Emissionsfaktoren!$G113)/1000</f>
        <v>0</v>
      </c>
    </row>
    <row r="114" spans="2:7" ht="15" customHeight="1" x14ac:dyDescent="0.25">
      <c r="B114" s="180"/>
      <c r="C114" s="177"/>
      <c r="D114" s="178" t="s">
        <v>122</v>
      </c>
      <c r="E114" s="18" t="s">
        <v>123</v>
      </c>
      <c r="F114" s="16" t="s">
        <v>229</v>
      </c>
      <c r="G114" s="117">
        <f>(Eingabe_Daten!G114*Emissionsfaktoren!$G114)/1000</f>
        <v>0</v>
      </c>
    </row>
    <row r="115" spans="2:7" ht="15" customHeight="1" x14ac:dyDescent="0.25">
      <c r="B115" s="180"/>
      <c r="C115" s="177"/>
      <c r="D115" s="178"/>
      <c r="E115" s="18" t="s">
        <v>124</v>
      </c>
      <c r="F115" s="16" t="s">
        <v>229</v>
      </c>
      <c r="G115" s="117">
        <f>(Eingabe_Daten!G115*Emissionsfaktoren!$G115)/1000</f>
        <v>0</v>
      </c>
    </row>
    <row r="116" spans="2:7" ht="15" customHeight="1" x14ac:dyDescent="0.25">
      <c r="B116" s="180"/>
      <c r="C116" s="178" t="s">
        <v>136</v>
      </c>
      <c r="D116" s="19" t="s">
        <v>116</v>
      </c>
      <c r="E116" s="18"/>
      <c r="F116" s="16" t="s">
        <v>229</v>
      </c>
      <c r="G116" s="117">
        <f>(Eingabe_Daten!G116*Emissionsfaktoren!$G116)/1000</f>
        <v>0</v>
      </c>
    </row>
    <row r="117" spans="2:7" ht="15" customHeight="1" x14ac:dyDescent="0.25">
      <c r="B117" s="180"/>
      <c r="C117" s="178"/>
      <c r="D117" s="14" t="s">
        <v>118</v>
      </c>
      <c r="E117" s="18"/>
      <c r="F117" s="16" t="s">
        <v>229</v>
      </c>
      <c r="G117" s="117">
        <f>(Eingabe_Daten!G117*Emissionsfaktoren!$G117)/1000</f>
        <v>0</v>
      </c>
    </row>
    <row r="118" spans="2:7" ht="15" customHeight="1" x14ac:dyDescent="0.25">
      <c r="B118" s="180"/>
      <c r="C118" s="178"/>
      <c r="D118" s="14" t="s">
        <v>119</v>
      </c>
      <c r="E118" s="18"/>
      <c r="F118" s="16" t="s">
        <v>229</v>
      </c>
      <c r="G118" s="117">
        <f>(Eingabe_Daten!G118*Emissionsfaktoren!$G118)/1000</f>
        <v>0</v>
      </c>
    </row>
    <row r="119" spans="2:7" ht="15" customHeight="1" x14ac:dyDescent="0.25">
      <c r="B119" s="180"/>
      <c r="C119" s="178"/>
      <c r="D119" s="14" t="s">
        <v>121</v>
      </c>
      <c r="E119" s="17"/>
      <c r="F119" s="16" t="s">
        <v>229</v>
      </c>
      <c r="G119" s="117">
        <f>(Eingabe_Daten!G119*Emissionsfaktoren!$G119)/1000</f>
        <v>0</v>
      </c>
    </row>
    <row r="120" spans="2:7" ht="15" customHeight="1" x14ac:dyDescent="0.25">
      <c r="B120" s="180"/>
      <c r="C120" s="178"/>
      <c r="D120" s="178" t="s">
        <v>122</v>
      </c>
      <c r="E120" s="18" t="s">
        <v>123</v>
      </c>
      <c r="F120" s="16" t="s">
        <v>229</v>
      </c>
      <c r="G120" s="117">
        <f>(Eingabe_Daten!G120*Emissionsfaktoren!$G120)/1000</f>
        <v>0</v>
      </c>
    </row>
    <row r="121" spans="2:7" ht="15" customHeight="1" x14ac:dyDescent="0.25">
      <c r="B121" s="180"/>
      <c r="C121" s="178"/>
      <c r="D121" s="178"/>
      <c r="E121" s="18" t="s">
        <v>124</v>
      </c>
      <c r="F121" s="16" t="s">
        <v>229</v>
      </c>
      <c r="G121" s="117">
        <f>(Eingabe_Daten!G121*Emissionsfaktoren!$G121)/1000</f>
        <v>0</v>
      </c>
    </row>
    <row r="122" spans="2:7" ht="15" customHeight="1" x14ac:dyDescent="0.25">
      <c r="B122" s="180"/>
      <c r="C122" s="179" t="s">
        <v>137</v>
      </c>
      <c r="D122" s="179" t="s">
        <v>116</v>
      </c>
      <c r="E122" s="183" t="s">
        <v>111</v>
      </c>
      <c r="F122" s="16" t="s">
        <v>232</v>
      </c>
      <c r="G122" s="117">
        <f>(Eingabe_Daten!G122*Emissionsfaktoren!$G122)/1000</f>
        <v>0</v>
      </c>
    </row>
    <row r="123" spans="2:7" ht="15" customHeight="1" x14ac:dyDescent="0.25">
      <c r="B123" s="180"/>
      <c r="C123" s="179"/>
      <c r="D123" s="179"/>
      <c r="E123" s="183"/>
      <c r="F123" s="16" t="s">
        <v>52</v>
      </c>
      <c r="G123" s="117">
        <f>(Eingabe_Daten!G123*Emissionsfaktoren!$G123)/1000</f>
        <v>0</v>
      </c>
    </row>
    <row r="124" spans="2:7" ht="15" customHeight="1" x14ac:dyDescent="0.25">
      <c r="B124" s="180"/>
      <c r="C124" s="179"/>
      <c r="D124" s="179"/>
      <c r="E124" s="183" t="s">
        <v>138</v>
      </c>
      <c r="F124" s="16" t="s">
        <v>232</v>
      </c>
      <c r="G124" s="117">
        <f>(Eingabe_Daten!G124*Emissionsfaktoren!$G124)/1000</f>
        <v>0</v>
      </c>
    </row>
    <row r="125" spans="2:7" ht="15" customHeight="1" x14ac:dyDescent="0.25">
      <c r="B125" s="180"/>
      <c r="C125" s="179"/>
      <c r="D125" s="179"/>
      <c r="E125" s="183"/>
      <c r="F125" s="16" t="s">
        <v>52</v>
      </c>
      <c r="G125" s="117">
        <f>(Eingabe_Daten!G125*Emissionsfaktoren!$G125)/1000</f>
        <v>0</v>
      </c>
    </row>
    <row r="126" spans="2:7" ht="15" customHeight="1" x14ac:dyDescent="0.25">
      <c r="B126" s="180"/>
      <c r="C126" s="179"/>
      <c r="D126" s="179"/>
      <c r="E126" s="179" t="s">
        <v>139</v>
      </c>
      <c r="F126" s="16" t="s">
        <v>232</v>
      </c>
      <c r="G126" s="117">
        <f>(Eingabe_Daten!G126*Emissionsfaktoren!$G126)/1000</f>
        <v>0</v>
      </c>
    </row>
    <row r="127" spans="2:7" ht="15" customHeight="1" x14ac:dyDescent="0.25">
      <c r="B127" s="180"/>
      <c r="C127" s="179"/>
      <c r="D127" s="179"/>
      <c r="E127" s="179"/>
      <c r="F127" s="16" t="s">
        <v>52</v>
      </c>
      <c r="G127" s="117">
        <f>(Eingabe_Daten!G127*Emissionsfaktoren!$G127)/1000</f>
        <v>0</v>
      </c>
    </row>
    <row r="128" spans="2:7" ht="15" customHeight="1" x14ac:dyDescent="0.25">
      <c r="B128" s="180"/>
      <c r="C128" s="179"/>
      <c r="D128" s="179"/>
      <c r="E128" s="179" t="s">
        <v>140</v>
      </c>
      <c r="F128" s="16" t="s">
        <v>232</v>
      </c>
      <c r="G128" s="117">
        <f>(Eingabe_Daten!G128*Emissionsfaktoren!$G128)/1000</f>
        <v>0</v>
      </c>
    </row>
    <row r="129" spans="2:7" ht="15" customHeight="1" x14ac:dyDescent="0.25">
      <c r="B129" s="180"/>
      <c r="C129" s="179"/>
      <c r="D129" s="179"/>
      <c r="E129" s="179"/>
      <c r="F129" s="16" t="s">
        <v>55</v>
      </c>
      <c r="G129" s="117">
        <f>(Eingabe_Daten!G129*Emissionsfaktoren!$G129)/1000</f>
        <v>0</v>
      </c>
    </row>
    <row r="130" spans="2:7" ht="15" customHeight="1" x14ac:dyDescent="0.25">
      <c r="B130" s="180"/>
      <c r="C130" s="179"/>
      <c r="D130" s="179"/>
      <c r="E130" s="20" t="s">
        <v>118</v>
      </c>
      <c r="F130" s="22" t="s">
        <v>232</v>
      </c>
      <c r="G130" s="117">
        <f>(Eingabe_Daten!G130*Emissionsfaktoren!$G130)/1000</f>
        <v>0</v>
      </c>
    </row>
    <row r="131" spans="2:7" ht="15" customHeight="1" x14ac:dyDescent="0.25">
      <c r="B131" s="180"/>
      <c r="C131" s="179"/>
      <c r="D131" s="179" t="s">
        <v>141</v>
      </c>
      <c r="E131" s="179" t="s">
        <v>142</v>
      </c>
      <c r="F131" s="16" t="s">
        <v>232</v>
      </c>
      <c r="G131" s="117">
        <f>(Eingabe_Daten!G131*Emissionsfaktoren!$G131)/1000</f>
        <v>0</v>
      </c>
    </row>
    <row r="132" spans="2:7" ht="15" customHeight="1" x14ac:dyDescent="0.25">
      <c r="B132" s="180"/>
      <c r="C132" s="179"/>
      <c r="D132" s="179"/>
      <c r="E132" s="179"/>
      <c r="F132" s="16" t="s">
        <v>52</v>
      </c>
      <c r="G132" s="117">
        <f>(Eingabe_Daten!G132*Emissionsfaktoren!$G132)/1000</f>
        <v>0</v>
      </c>
    </row>
    <row r="133" spans="2:7" ht="15" customHeight="1" x14ac:dyDescent="0.25">
      <c r="B133" s="180"/>
      <c r="C133" s="179"/>
      <c r="D133" s="179"/>
      <c r="E133" s="13" t="s">
        <v>143</v>
      </c>
      <c r="F133" s="16" t="s">
        <v>144</v>
      </c>
      <c r="G133" s="117">
        <f>(Eingabe_Daten!G133*Emissionsfaktoren!$G133)/1000</f>
        <v>0</v>
      </c>
    </row>
    <row r="134" spans="2:7" ht="15" customHeight="1" x14ac:dyDescent="0.25">
      <c r="B134" s="180"/>
      <c r="C134" s="179"/>
      <c r="D134" s="21" t="s">
        <v>145</v>
      </c>
      <c r="E134" s="13"/>
      <c r="F134" s="16" t="s">
        <v>229</v>
      </c>
      <c r="G134" s="117">
        <f>(Eingabe_Daten!G134*Emissionsfaktoren!$G134)/1000</f>
        <v>0</v>
      </c>
    </row>
    <row r="135" spans="2:7" ht="15" customHeight="1" x14ac:dyDescent="0.25">
      <c r="B135" s="180"/>
      <c r="C135" s="179"/>
      <c r="D135" s="21" t="s">
        <v>147</v>
      </c>
      <c r="E135" s="13"/>
      <c r="F135" s="16" t="s">
        <v>229</v>
      </c>
      <c r="G135" s="117">
        <f>(Eingabe_Daten!G135*Emissionsfaktoren!$G135)/1000</f>
        <v>0</v>
      </c>
    </row>
    <row r="136" spans="2:7" ht="15" customHeight="1" x14ac:dyDescent="0.25">
      <c r="B136" s="180"/>
      <c r="C136" s="179"/>
      <c r="D136" s="21" t="s">
        <v>148</v>
      </c>
      <c r="E136" s="13"/>
      <c r="F136" s="16" t="s">
        <v>229</v>
      </c>
      <c r="G136" s="117">
        <f>(Eingabe_Daten!G136*Emissionsfaktoren!$G136)/1000</f>
        <v>0</v>
      </c>
    </row>
    <row r="137" spans="2:7" ht="15" customHeight="1" x14ac:dyDescent="0.25">
      <c r="B137" s="184" t="s">
        <v>149</v>
      </c>
      <c r="C137" s="181" t="s">
        <v>150</v>
      </c>
      <c r="D137" s="23" t="s">
        <v>151</v>
      </c>
      <c r="E137" s="24"/>
      <c r="F137" s="25" t="s">
        <v>55</v>
      </c>
      <c r="G137" s="117">
        <f>(Eingabe_Daten!G137*Emissionsfaktoren!$G137)/1000</f>
        <v>0</v>
      </c>
    </row>
    <row r="138" spans="2:7" ht="15" customHeight="1" x14ac:dyDescent="0.25">
      <c r="B138" s="184"/>
      <c r="C138" s="181"/>
      <c r="D138" s="181" t="s">
        <v>152</v>
      </c>
      <c r="E138" s="26" t="s">
        <v>153</v>
      </c>
      <c r="F138" s="25" t="s">
        <v>55</v>
      </c>
      <c r="G138" s="117">
        <f>(Eingabe_Daten!G138*Emissionsfaktoren!$G138)/1000</f>
        <v>0</v>
      </c>
    </row>
    <row r="139" spans="2:7" ht="15" customHeight="1" x14ac:dyDescent="0.25">
      <c r="B139" s="184"/>
      <c r="C139" s="181"/>
      <c r="D139" s="181"/>
      <c r="E139" s="26" t="s">
        <v>154</v>
      </c>
      <c r="F139" s="25" t="s">
        <v>55</v>
      </c>
      <c r="G139" s="117">
        <f>(Eingabe_Daten!G139*Emissionsfaktoren!$G139)/1000</f>
        <v>0</v>
      </c>
    </row>
    <row r="140" spans="2:7" ht="15" customHeight="1" x14ac:dyDescent="0.25">
      <c r="B140" s="184"/>
      <c r="C140" s="181"/>
      <c r="D140" s="23" t="s">
        <v>155</v>
      </c>
      <c r="E140" s="24"/>
      <c r="F140" s="25" t="s">
        <v>55</v>
      </c>
      <c r="G140" s="117">
        <f>(Eingabe_Daten!G140*Emissionsfaktoren!$G140)/1000</f>
        <v>0</v>
      </c>
    </row>
    <row r="141" spans="2:7" ht="15" customHeight="1" x14ac:dyDescent="0.25">
      <c r="B141" s="184"/>
      <c r="C141" s="182" t="s">
        <v>156</v>
      </c>
      <c r="D141" s="182"/>
      <c r="E141" s="26" t="s">
        <v>157</v>
      </c>
      <c r="F141" s="25" t="s">
        <v>55</v>
      </c>
      <c r="G141" s="117">
        <f>(Eingabe_Daten!G141*Emissionsfaktoren!$G141)/1000</f>
        <v>0</v>
      </c>
    </row>
    <row r="142" spans="2:7" ht="15" customHeight="1" x14ac:dyDescent="0.25">
      <c r="B142" s="184"/>
      <c r="C142" s="182"/>
      <c r="D142" s="182"/>
      <c r="E142" s="26" t="s">
        <v>158</v>
      </c>
      <c r="F142" s="25" t="s">
        <v>55</v>
      </c>
      <c r="G142" s="117">
        <f>(Eingabe_Daten!G142*Emissionsfaktoren!$G142)/1000</f>
        <v>0</v>
      </c>
    </row>
    <row r="143" spans="2:7" ht="15" customHeight="1" x14ac:dyDescent="0.25">
      <c r="B143" s="184"/>
      <c r="C143" s="182"/>
      <c r="D143" s="182"/>
      <c r="E143" s="26" t="s">
        <v>159</v>
      </c>
      <c r="F143" s="25" t="s">
        <v>55</v>
      </c>
      <c r="G143" s="117">
        <f>(Eingabe_Daten!G143*Emissionsfaktoren!$G143)/1000</f>
        <v>0</v>
      </c>
    </row>
    <row r="144" spans="2:7" ht="15" customHeight="1" x14ac:dyDescent="0.25">
      <c r="B144" s="184"/>
      <c r="C144" s="182"/>
      <c r="D144" s="182"/>
      <c r="E144" s="26" t="s">
        <v>160</v>
      </c>
      <c r="F144" s="25" t="s">
        <v>55</v>
      </c>
      <c r="G144" s="117">
        <f>(Eingabe_Daten!G144*Emissionsfaktoren!$G144)/1000</f>
        <v>0</v>
      </c>
    </row>
    <row r="145" spans="2:7" ht="15" customHeight="1" x14ac:dyDescent="0.25">
      <c r="B145" s="184"/>
      <c r="C145" s="182"/>
      <c r="D145" s="182"/>
      <c r="E145" s="26" t="s">
        <v>161</v>
      </c>
      <c r="F145" s="25" t="s">
        <v>55</v>
      </c>
      <c r="G145" s="117">
        <f>(Eingabe_Daten!G145*Emissionsfaktoren!$G145)/1000</f>
        <v>0</v>
      </c>
    </row>
    <row r="146" spans="2:7" ht="15" customHeight="1" x14ac:dyDescent="0.25">
      <c r="B146" s="184"/>
      <c r="C146" s="182"/>
      <c r="D146" s="182"/>
      <c r="E146" s="26" t="s">
        <v>162</v>
      </c>
      <c r="F146" s="25" t="s">
        <v>55</v>
      </c>
      <c r="G146" s="117">
        <f>(Eingabe_Daten!G146*Emissionsfaktoren!$G146)/1000</f>
        <v>0</v>
      </c>
    </row>
    <row r="147" spans="2:7" ht="15" customHeight="1" x14ac:dyDescent="0.25">
      <c r="B147" s="184"/>
      <c r="C147" s="182"/>
      <c r="D147" s="182"/>
      <c r="E147" s="26" t="s">
        <v>163</v>
      </c>
      <c r="F147" s="25" t="s">
        <v>55</v>
      </c>
      <c r="G147" s="117">
        <f>(Eingabe_Daten!G147*Emissionsfaktoren!$G147)/1000</f>
        <v>0</v>
      </c>
    </row>
    <row r="148" spans="2:7" ht="15" customHeight="1" x14ac:dyDescent="0.25">
      <c r="B148" s="184"/>
      <c r="C148" s="182"/>
      <c r="D148" s="182"/>
      <c r="E148" s="26" t="s">
        <v>164</v>
      </c>
      <c r="F148" s="25" t="s">
        <v>55</v>
      </c>
      <c r="G148" s="117">
        <f>(Eingabe_Daten!G148*Emissionsfaktoren!$G148)/1000</f>
        <v>0</v>
      </c>
    </row>
    <row r="149" spans="2:7" ht="15" customHeight="1" x14ac:dyDescent="0.25">
      <c r="B149" s="184"/>
      <c r="C149" s="182"/>
      <c r="D149" s="182"/>
      <c r="E149" s="26" t="s">
        <v>165</v>
      </c>
      <c r="F149" s="25" t="s">
        <v>55</v>
      </c>
      <c r="G149" s="117">
        <f>(Eingabe_Daten!G149*Emissionsfaktoren!$G149)/1000</f>
        <v>0</v>
      </c>
    </row>
    <row r="150" spans="2:7" ht="15" customHeight="1" x14ac:dyDescent="0.25">
      <c r="B150" s="184"/>
      <c r="C150" s="182"/>
      <c r="D150" s="182"/>
      <c r="E150" s="26" t="s">
        <v>166</v>
      </c>
      <c r="F150" s="25" t="s">
        <v>55</v>
      </c>
      <c r="G150" s="117">
        <f>(Eingabe_Daten!G150*Emissionsfaktoren!$G150)/1000</f>
        <v>0</v>
      </c>
    </row>
    <row r="151" spans="2:7" ht="15" customHeight="1" x14ac:dyDescent="0.25">
      <c r="B151" s="184"/>
      <c r="C151" s="182"/>
      <c r="D151" s="182"/>
      <c r="E151" s="26" t="s">
        <v>167</v>
      </c>
      <c r="F151" s="25" t="s">
        <v>55</v>
      </c>
      <c r="G151" s="117">
        <f>(Eingabe_Daten!G151*Emissionsfaktoren!$G151)/1000</f>
        <v>0</v>
      </c>
    </row>
    <row r="152" spans="2:7" ht="15" customHeight="1" x14ac:dyDescent="0.25">
      <c r="B152" s="184"/>
      <c r="C152" s="182"/>
      <c r="D152" s="182"/>
      <c r="E152" s="26" t="s">
        <v>168</v>
      </c>
      <c r="F152" s="25" t="s">
        <v>55</v>
      </c>
      <c r="G152" s="117">
        <f>(Eingabe_Daten!G152*Emissionsfaktoren!$G152)/1000</f>
        <v>0</v>
      </c>
    </row>
    <row r="153" spans="2:7" ht="15" customHeight="1" x14ac:dyDescent="0.25">
      <c r="B153" s="184"/>
      <c r="C153" s="182"/>
      <c r="D153" s="182"/>
      <c r="E153" s="26" t="s">
        <v>169</v>
      </c>
      <c r="F153" s="25" t="s">
        <v>55</v>
      </c>
      <c r="G153" s="117">
        <f>(Eingabe_Daten!G153*Emissionsfaktoren!$G153)/1000</f>
        <v>0</v>
      </c>
    </row>
    <row r="154" spans="2:7" ht="15" customHeight="1" x14ac:dyDescent="0.25">
      <c r="B154" s="184"/>
      <c r="C154" s="182"/>
      <c r="D154" s="182"/>
      <c r="E154" s="26" t="s">
        <v>170</v>
      </c>
      <c r="F154" s="25" t="s">
        <v>55</v>
      </c>
      <c r="G154" s="117">
        <f>(Eingabe_Daten!G154*Emissionsfaktoren!$G154)/1000</f>
        <v>0</v>
      </c>
    </row>
    <row r="155" spans="2:7" ht="15" customHeight="1" x14ac:dyDescent="0.25">
      <c r="B155" s="184"/>
      <c r="C155" s="182"/>
      <c r="D155" s="182"/>
      <c r="E155" s="26" t="s">
        <v>171</v>
      </c>
      <c r="F155" s="25" t="s">
        <v>55</v>
      </c>
      <c r="G155" s="117">
        <f>(Eingabe_Daten!G155*Emissionsfaktoren!$G155)/1000</f>
        <v>0</v>
      </c>
    </row>
    <row r="156" spans="2:7" ht="15" customHeight="1" x14ac:dyDescent="0.25">
      <c r="B156" s="184"/>
      <c r="C156" s="182"/>
      <c r="D156" s="182"/>
      <c r="E156" s="26" t="s">
        <v>172</v>
      </c>
      <c r="F156" s="25" t="s">
        <v>55</v>
      </c>
      <c r="G156" s="117">
        <f>(Eingabe_Daten!G156*Emissionsfaktoren!$G156)/1000</f>
        <v>0</v>
      </c>
    </row>
    <row r="157" spans="2:7" x14ac:dyDescent="0.25">
      <c r="B157" s="184"/>
      <c r="C157" s="182"/>
      <c r="D157" s="182"/>
      <c r="E157" s="26" t="s">
        <v>173</v>
      </c>
      <c r="F157" s="25" t="s">
        <v>55</v>
      </c>
      <c r="G157" s="117">
        <f>(Eingabe_Daten!G157*Emissionsfaktoren!$G157)/1000</f>
        <v>0</v>
      </c>
    </row>
    <row r="158" spans="2:7" ht="15" customHeight="1" x14ac:dyDescent="0.25">
      <c r="B158" s="184"/>
      <c r="C158" s="182"/>
      <c r="D158" s="182"/>
      <c r="E158" s="26" t="s">
        <v>174</v>
      </c>
      <c r="F158" s="25" t="s">
        <v>55</v>
      </c>
      <c r="G158" s="117">
        <f>(Eingabe_Daten!G158*Emissionsfaktoren!$G158)/1000</f>
        <v>0</v>
      </c>
    </row>
    <row r="159" spans="2:7" ht="15" customHeight="1" x14ac:dyDescent="0.25">
      <c r="B159" s="184"/>
      <c r="C159" s="182"/>
      <c r="D159" s="182"/>
      <c r="E159" s="26" t="s">
        <v>175</v>
      </c>
      <c r="F159" s="25" t="s">
        <v>55</v>
      </c>
      <c r="G159" s="117">
        <f>(Eingabe_Daten!G159*Emissionsfaktoren!$G159)/1000</f>
        <v>0</v>
      </c>
    </row>
    <row r="160" spans="2:7" ht="15" customHeight="1" x14ac:dyDescent="0.25">
      <c r="B160" s="184"/>
      <c r="C160" s="182"/>
      <c r="D160" s="182"/>
      <c r="E160" s="26" t="s">
        <v>176</v>
      </c>
      <c r="F160" s="25" t="s">
        <v>55</v>
      </c>
      <c r="G160" s="117">
        <f>(Eingabe_Daten!G160*Emissionsfaktoren!$G160)/1000</f>
        <v>0</v>
      </c>
    </row>
    <row r="161" spans="2:7" ht="15" customHeight="1" x14ac:dyDescent="0.25">
      <c r="B161" s="184"/>
      <c r="C161" s="182"/>
      <c r="D161" s="182"/>
      <c r="E161" s="26" t="s">
        <v>177</v>
      </c>
      <c r="F161" s="25" t="s">
        <v>55</v>
      </c>
      <c r="G161" s="117">
        <f>(Eingabe_Daten!G161*Emissionsfaktoren!$G161)/1000</f>
        <v>0</v>
      </c>
    </row>
    <row r="162" spans="2:7" ht="15" customHeight="1" x14ac:dyDescent="0.25">
      <c r="B162" s="184"/>
      <c r="C162" s="182"/>
      <c r="D162" s="182"/>
      <c r="E162" s="26" t="s">
        <v>178</v>
      </c>
      <c r="F162" s="25" t="s">
        <v>55</v>
      </c>
      <c r="G162" s="117">
        <f>(Eingabe_Daten!G162*Emissionsfaktoren!$G162)/1000</f>
        <v>0</v>
      </c>
    </row>
    <row r="163" spans="2:7" ht="15" customHeight="1" x14ac:dyDescent="0.25">
      <c r="B163" s="184"/>
      <c r="C163" s="182"/>
      <c r="D163" s="182"/>
      <c r="E163" s="26" t="s">
        <v>179</v>
      </c>
      <c r="F163" s="25" t="s">
        <v>55</v>
      </c>
      <c r="G163" s="117">
        <f>(Eingabe_Daten!G163*Emissionsfaktoren!$G163)/1000</f>
        <v>0</v>
      </c>
    </row>
    <row r="164" spans="2:7" ht="15" customHeight="1" x14ac:dyDescent="0.25">
      <c r="B164" s="184"/>
      <c r="C164" s="182"/>
      <c r="D164" s="182"/>
      <c r="E164" s="26" t="s">
        <v>180</v>
      </c>
      <c r="F164" s="25" t="s">
        <v>55</v>
      </c>
      <c r="G164" s="117">
        <f>(Eingabe_Daten!G164*Emissionsfaktoren!$G164)/1000</f>
        <v>0</v>
      </c>
    </row>
    <row r="165" spans="2:7" ht="15" customHeight="1" x14ac:dyDescent="0.25">
      <c r="B165" s="184"/>
      <c r="C165" s="182"/>
      <c r="D165" s="182"/>
      <c r="E165" s="26" t="s">
        <v>181</v>
      </c>
      <c r="F165" s="25" t="s">
        <v>55</v>
      </c>
      <c r="G165" s="117">
        <f>(Eingabe_Daten!G165*Emissionsfaktoren!$G165)/1000</f>
        <v>0</v>
      </c>
    </row>
    <row r="166" spans="2:7" ht="15" customHeight="1" x14ac:dyDescent="0.25">
      <c r="B166" s="184"/>
      <c r="C166" s="182"/>
      <c r="D166" s="182"/>
      <c r="E166" s="26" t="s">
        <v>182</v>
      </c>
      <c r="F166" s="25" t="s">
        <v>55</v>
      </c>
      <c r="G166" s="117">
        <f>(Eingabe_Daten!G166*Emissionsfaktoren!$G166)/1000</f>
        <v>0</v>
      </c>
    </row>
    <row r="167" spans="2:7" ht="15" customHeight="1" x14ac:dyDescent="0.25">
      <c r="B167" s="184"/>
      <c r="C167" s="182"/>
      <c r="D167" s="182"/>
      <c r="E167" s="26" t="s">
        <v>183</v>
      </c>
      <c r="F167" s="25" t="s">
        <v>55</v>
      </c>
      <c r="G167" s="117">
        <f>(Eingabe_Daten!G167*Emissionsfaktoren!$G167)/1000</f>
        <v>0</v>
      </c>
    </row>
    <row r="168" spans="2:7" ht="15" customHeight="1" x14ac:dyDescent="0.25">
      <c r="B168" s="184"/>
      <c r="C168" s="182"/>
      <c r="D168" s="182"/>
      <c r="E168" s="118" t="s">
        <v>184</v>
      </c>
      <c r="F168" s="25" t="s">
        <v>55</v>
      </c>
      <c r="G168" s="117">
        <f>(Eingabe_Daten!G168*Emissionsfaktoren!$G168)/1000</f>
        <v>0</v>
      </c>
    </row>
    <row r="169" spans="2:7" ht="15" customHeight="1" x14ac:dyDescent="0.25">
      <c r="B169" s="184"/>
      <c r="C169" s="182"/>
      <c r="D169" s="182"/>
      <c r="E169" s="118" t="s">
        <v>185</v>
      </c>
      <c r="F169" s="25" t="s">
        <v>55</v>
      </c>
      <c r="G169" s="117">
        <f>(Eingabe_Daten!G169*Emissionsfaktoren!$G169)/1000</f>
        <v>0</v>
      </c>
    </row>
    <row r="170" spans="2:7" ht="15" customHeight="1" x14ac:dyDescent="0.25">
      <c r="B170" s="184"/>
      <c r="C170" s="182"/>
      <c r="D170" s="182"/>
      <c r="E170" s="118" t="s">
        <v>186</v>
      </c>
      <c r="F170" s="25" t="s">
        <v>55</v>
      </c>
      <c r="G170" s="117">
        <f>(Eingabe_Daten!G170*Emissionsfaktoren!$G170)/1000</f>
        <v>0</v>
      </c>
    </row>
    <row r="171" spans="2:7" ht="15" customHeight="1" x14ac:dyDescent="0.25">
      <c r="B171" s="184"/>
      <c r="C171" s="182"/>
      <c r="D171" s="182"/>
      <c r="E171" s="118" t="s">
        <v>187</v>
      </c>
      <c r="F171" s="25" t="s">
        <v>55</v>
      </c>
      <c r="G171" s="117">
        <f>(Eingabe_Daten!G171*Emissionsfaktoren!$G171)/1000</f>
        <v>0</v>
      </c>
    </row>
    <row r="172" spans="2:7" ht="15" customHeight="1" x14ac:dyDescent="0.25">
      <c r="B172" s="184"/>
      <c r="C172" s="181" t="s">
        <v>188</v>
      </c>
      <c r="D172" s="181" t="s">
        <v>189</v>
      </c>
      <c r="E172" s="26" t="s">
        <v>241</v>
      </c>
      <c r="F172" s="25" t="s">
        <v>242</v>
      </c>
      <c r="G172" s="117">
        <f>(Eingabe_Daten!G172*Emissionsfaktoren!$G172)/1000</f>
        <v>0</v>
      </c>
    </row>
    <row r="173" spans="2:7" ht="15" customHeight="1" x14ac:dyDescent="0.25">
      <c r="B173" s="184"/>
      <c r="C173" s="181"/>
      <c r="D173" s="181"/>
      <c r="E173" s="26" t="s">
        <v>192</v>
      </c>
      <c r="F173" s="25" t="s">
        <v>242</v>
      </c>
      <c r="G173" s="117">
        <f>(Eingabe_Daten!G173*Emissionsfaktoren!$G173)/1000</f>
        <v>0</v>
      </c>
    </row>
    <row r="174" spans="2:7" ht="15" customHeight="1" x14ac:dyDescent="0.25">
      <c r="B174" s="184"/>
      <c r="C174" s="181"/>
      <c r="D174" s="181"/>
      <c r="E174" s="27" t="s">
        <v>193</v>
      </c>
      <c r="F174" s="25" t="s">
        <v>242</v>
      </c>
      <c r="G174" s="117">
        <f>(Eingabe_Daten!G174*Emissionsfaktoren!$G174)/1000</f>
        <v>0</v>
      </c>
    </row>
    <row r="175" spans="2:7" ht="15" customHeight="1" x14ac:dyDescent="0.25">
      <c r="B175" s="184"/>
      <c r="C175" s="181"/>
      <c r="D175" s="181"/>
      <c r="E175" s="27" t="s">
        <v>194</v>
      </c>
      <c r="F175" s="25" t="s">
        <v>242</v>
      </c>
      <c r="G175" s="117">
        <f>(Eingabe_Daten!G175*Emissionsfaktoren!$G175)/1000</f>
        <v>0</v>
      </c>
    </row>
    <row r="176" spans="2:7" ht="15" customHeight="1" x14ac:dyDescent="0.25">
      <c r="B176" s="184"/>
      <c r="C176" s="181"/>
      <c r="D176" s="181"/>
      <c r="E176" s="26" t="s">
        <v>195</v>
      </c>
      <c r="F176" s="25" t="s">
        <v>242</v>
      </c>
      <c r="G176" s="117">
        <f>(Eingabe_Daten!G176*Emissionsfaktoren!$G176)/1000</f>
        <v>0</v>
      </c>
    </row>
    <row r="177" spans="2:7" ht="15" customHeight="1" x14ac:dyDescent="0.25">
      <c r="B177" s="184"/>
      <c r="C177" s="181"/>
      <c r="D177" s="181"/>
      <c r="E177" s="26" t="s">
        <v>196</v>
      </c>
      <c r="F177" s="25" t="s">
        <v>242</v>
      </c>
      <c r="G177" s="117">
        <f>(Eingabe_Daten!G177*Emissionsfaktoren!$G177)/1000</f>
        <v>0</v>
      </c>
    </row>
    <row r="178" spans="2:7" ht="15" customHeight="1" x14ac:dyDescent="0.25">
      <c r="B178" s="184"/>
      <c r="C178" s="181"/>
      <c r="D178" s="181"/>
      <c r="E178" s="26" t="s">
        <v>197</v>
      </c>
      <c r="F178" s="25" t="s">
        <v>242</v>
      </c>
      <c r="G178" s="117">
        <f>(Eingabe_Daten!G178*Emissionsfaktoren!$G178)/1000</f>
        <v>0</v>
      </c>
    </row>
    <row r="179" spans="2:7" ht="15" customHeight="1" x14ac:dyDescent="0.25">
      <c r="B179" s="184"/>
      <c r="C179" s="181"/>
      <c r="D179" s="181"/>
      <c r="E179" s="26" t="s">
        <v>198</v>
      </c>
      <c r="F179" s="25" t="s">
        <v>242</v>
      </c>
      <c r="G179" s="117">
        <f>(Eingabe_Daten!G179*Emissionsfaktoren!$G179)/1000</f>
        <v>0</v>
      </c>
    </row>
    <row r="180" spans="2:7" ht="15" customHeight="1" x14ac:dyDescent="0.25">
      <c r="B180" s="184"/>
      <c r="C180" s="181"/>
      <c r="D180" s="181"/>
      <c r="E180" s="26" t="s">
        <v>199</v>
      </c>
      <c r="F180" s="25" t="s">
        <v>242</v>
      </c>
      <c r="G180" s="117">
        <f>(Eingabe_Daten!G180*Emissionsfaktoren!$G180)/1000</f>
        <v>0</v>
      </c>
    </row>
    <row r="181" spans="2:7" ht="15" customHeight="1" x14ac:dyDescent="0.25">
      <c r="B181" s="184"/>
      <c r="C181" s="181"/>
      <c r="D181" s="181"/>
      <c r="E181" s="26" t="s">
        <v>200</v>
      </c>
      <c r="F181" s="25" t="s">
        <v>242</v>
      </c>
      <c r="G181" s="117">
        <f>(Eingabe_Daten!G181*Emissionsfaktoren!$G181)/1000</f>
        <v>0</v>
      </c>
    </row>
    <row r="182" spans="2:7" ht="28.5" customHeight="1" x14ac:dyDescent="0.25">
      <c r="B182" s="35" t="s">
        <v>270</v>
      </c>
      <c r="C182" s="5"/>
      <c r="D182" s="5"/>
      <c r="E182" s="6"/>
      <c r="F182" s="7"/>
      <c r="G182" s="7"/>
    </row>
    <row r="183" spans="2:7" ht="15" customHeight="1" x14ac:dyDescent="0.25">
      <c r="B183" s="217" t="s">
        <v>247</v>
      </c>
      <c r="C183" s="215" t="s">
        <v>38</v>
      </c>
      <c r="D183" s="215" t="s">
        <v>39</v>
      </c>
      <c r="E183" s="212" t="s">
        <v>40</v>
      </c>
      <c r="F183" s="119" t="s">
        <v>62</v>
      </c>
      <c r="G183" s="117">
        <f>(Eingabe_Zusatzmodul_Mensa!G3*Emissionsfaktoren!$G183)/1000</f>
        <v>0</v>
      </c>
    </row>
    <row r="184" spans="2:7" ht="15" customHeight="1" x14ac:dyDescent="0.25">
      <c r="B184" s="217"/>
      <c r="C184" s="215"/>
      <c r="D184" s="215"/>
      <c r="E184" s="212"/>
      <c r="F184" s="119" t="s">
        <v>42</v>
      </c>
      <c r="G184" s="117">
        <f>(Eingabe_Zusatzmodul_Mensa!G4*Emissionsfaktoren!$G184)/1000</f>
        <v>0</v>
      </c>
    </row>
    <row r="185" spans="2:7" ht="15" customHeight="1" x14ac:dyDescent="0.25">
      <c r="B185" s="217"/>
      <c r="C185" s="215"/>
      <c r="D185" s="215"/>
      <c r="E185" s="213" t="s">
        <v>43</v>
      </c>
      <c r="F185" s="119" t="s">
        <v>62</v>
      </c>
      <c r="G185" s="117">
        <f>(Eingabe_Zusatzmodul_Mensa!G5*Emissionsfaktoren!$G185)/1000</f>
        <v>0</v>
      </c>
    </row>
    <row r="186" spans="2:7" ht="15" customHeight="1" x14ac:dyDescent="0.25">
      <c r="B186" s="217"/>
      <c r="C186" s="215"/>
      <c r="D186" s="215"/>
      <c r="E186" s="213"/>
      <c r="F186" s="119" t="s">
        <v>42</v>
      </c>
      <c r="G186" s="117">
        <f>(Eingabe_Zusatzmodul_Mensa!G6*Emissionsfaktoren!$G186)/1000</f>
        <v>0</v>
      </c>
    </row>
    <row r="187" spans="2:7" ht="15" customHeight="1" x14ac:dyDescent="0.25">
      <c r="B187" s="217"/>
      <c r="C187" s="215" t="s">
        <v>45</v>
      </c>
      <c r="D187" s="215" t="s">
        <v>46</v>
      </c>
      <c r="E187" s="216"/>
      <c r="F187" s="119" t="s">
        <v>47</v>
      </c>
      <c r="G187" s="117">
        <f>(Eingabe_Zusatzmodul_Mensa!G7*Emissionsfaktoren!$G187)/1000</f>
        <v>0</v>
      </c>
    </row>
    <row r="188" spans="2:7" ht="15" customHeight="1" x14ac:dyDescent="0.25">
      <c r="B188" s="217"/>
      <c r="C188" s="215"/>
      <c r="D188" s="215"/>
      <c r="E188" s="216"/>
      <c r="F188" s="119" t="s">
        <v>48</v>
      </c>
      <c r="G188" s="117">
        <f>(Eingabe_Zusatzmodul_Mensa!G8*Emissionsfaktoren!$G188)/1000</f>
        <v>0</v>
      </c>
    </row>
    <row r="189" spans="2:7" ht="15" customHeight="1" x14ac:dyDescent="0.25">
      <c r="B189" s="217"/>
      <c r="C189" s="215"/>
      <c r="D189" s="215"/>
      <c r="E189" s="216"/>
      <c r="F189" s="119" t="s">
        <v>49</v>
      </c>
      <c r="G189" s="117">
        <f>(Eingabe_Zusatzmodul_Mensa!G9*Emissionsfaktoren!$G189)/1000</f>
        <v>0</v>
      </c>
    </row>
    <row r="190" spans="2:7" ht="15" customHeight="1" x14ac:dyDescent="0.25">
      <c r="B190" s="217"/>
      <c r="C190" s="215"/>
      <c r="D190" s="215" t="s">
        <v>50</v>
      </c>
      <c r="E190" s="218" t="s">
        <v>51</v>
      </c>
      <c r="F190" s="119" t="s">
        <v>41</v>
      </c>
      <c r="G190" s="117">
        <f>(Eingabe_Zusatzmodul_Mensa!G10*Emissionsfaktoren!$G190)/1000</f>
        <v>0</v>
      </c>
    </row>
    <row r="191" spans="2:7" ht="15" customHeight="1" x14ac:dyDescent="0.25">
      <c r="B191" s="217"/>
      <c r="C191" s="215"/>
      <c r="D191" s="215"/>
      <c r="E191" s="218"/>
      <c r="F191" s="119" t="s">
        <v>224</v>
      </c>
      <c r="G191" s="117">
        <f>(Eingabe_Zusatzmodul_Mensa!G11*Emissionsfaktoren!$G191)/1000</f>
        <v>0</v>
      </c>
    </row>
    <row r="192" spans="2:7" ht="15" customHeight="1" x14ac:dyDescent="0.25">
      <c r="B192" s="217"/>
      <c r="C192" s="215"/>
      <c r="D192" s="215"/>
      <c r="E192" s="218" t="s">
        <v>53</v>
      </c>
      <c r="F192" s="119" t="s">
        <v>41</v>
      </c>
      <c r="G192" s="117">
        <f>(Eingabe_Zusatzmodul_Mensa!G12*Emissionsfaktoren!$G192)/1000</f>
        <v>0</v>
      </c>
    </row>
    <row r="193" spans="2:7" ht="15" customHeight="1" x14ac:dyDescent="0.25">
      <c r="B193" s="217"/>
      <c r="C193" s="215"/>
      <c r="D193" s="215"/>
      <c r="E193" s="218"/>
      <c r="F193" s="119" t="s">
        <v>224</v>
      </c>
      <c r="G193" s="117">
        <f>(Eingabe_Zusatzmodul_Mensa!G13*Emissionsfaktoren!$G193)/1000</f>
        <v>0</v>
      </c>
    </row>
    <row r="194" spans="2:7" ht="15" customHeight="1" x14ac:dyDescent="0.25">
      <c r="B194" s="217"/>
      <c r="C194" s="215"/>
      <c r="D194" s="215" t="s">
        <v>54</v>
      </c>
      <c r="E194" s="216"/>
      <c r="F194" s="119" t="s">
        <v>41</v>
      </c>
      <c r="G194" s="117">
        <f>(Eingabe_Zusatzmodul_Mensa!G14*Emissionsfaktoren!$G194)/1000</f>
        <v>0</v>
      </c>
    </row>
    <row r="195" spans="2:7" ht="15" customHeight="1" x14ac:dyDescent="0.25">
      <c r="B195" s="217"/>
      <c r="C195" s="215"/>
      <c r="D195" s="215"/>
      <c r="E195" s="216"/>
      <c r="F195" s="119" t="s">
        <v>55</v>
      </c>
      <c r="G195" s="117">
        <f>(Eingabe_Zusatzmodul_Mensa!G15*Emissionsfaktoren!$G195)/1000</f>
        <v>0</v>
      </c>
    </row>
    <row r="196" spans="2:7" ht="15" customHeight="1" x14ac:dyDescent="0.25">
      <c r="B196" s="217"/>
      <c r="C196" s="215" t="s">
        <v>59</v>
      </c>
      <c r="D196" s="210" t="s">
        <v>60</v>
      </c>
      <c r="E196" s="211" t="s">
        <v>61</v>
      </c>
      <c r="F196" s="119" t="s">
        <v>62</v>
      </c>
      <c r="G196" s="117">
        <f>(Eingabe_Zusatzmodul_Mensa!G16*Emissionsfaktoren!$G196)/1000</f>
        <v>0</v>
      </c>
    </row>
    <row r="197" spans="2:7" ht="15" customHeight="1" x14ac:dyDescent="0.25">
      <c r="B197" s="217"/>
      <c r="C197" s="215"/>
      <c r="D197" s="210"/>
      <c r="E197" s="211"/>
      <c r="F197" s="119" t="s">
        <v>42</v>
      </c>
      <c r="G197" s="117">
        <f>(Eingabe_Zusatzmodul_Mensa!G17*Emissionsfaktoren!$G197)/1000</f>
        <v>0</v>
      </c>
    </row>
    <row r="198" spans="2:7" ht="15" customHeight="1" x14ac:dyDescent="0.25">
      <c r="B198" s="217"/>
      <c r="C198" s="215"/>
      <c r="D198" s="210" t="s">
        <v>63</v>
      </c>
      <c r="E198" s="211" t="s">
        <v>64</v>
      </c>
      <c r="F198" s="119" t="s">
        <v>62</v>
      </c>
      <c r="G198" s="117">
        <f>(Eingabe_Zusatzmodul_Mensa!G18*Emissionsfaktoren!$G198)/1000</f>
        <v>0</v>
      </c>
    </row>
    <row r="199" spans="2:7" ht="15" customHeight="1" x14ac:dyDescent="0.25">
      <c r="B199" s="217"/>
      <c r="C199" s="215"/>
      <c r="D199" s="210"/>
      <c r="E199" s="211"/>
      <c r="F199" s="119" t="s">
        <v>42</v>
      </c>
      <c r="G199" s="117">
        <f>(Eingabe_Zusatzmodul_Mensa!G19*Emissionsfaktoren!$G199)/1000</f>
        <v>0</v>
      </c>
    </row>
    <row r="200" spans="2:7" ht="15" customHeight="1" x14ac:dyDescent="0.25">
      <c r="B200" s="217"/>
      <c r="C200" s="215"/>
      <c r="D200" s="210"/>
      <c r="E200" s="211" t="s">
        <v>65</v>
      </c>
      <c r="F200" s="119" t="s">
        <v>62</v>
      </c>
      <c r="G200" s="117">
        <f>(Eingabe_Zusatzmodul_Mensa!G20*Emissionsfaktoren!$G200)/1000</f>
        <v>0</v>
      </c>
    </row>
    <row r="201" spans="2:7" ht="15" customHeight="1" x14ac:dyDescent="0.25">
      <c r="B201" s="217"/>
      <c r="C201" s="215"/>
      <c r="D201" s="210"/>
      <c r="E201" s="211"/>
      <c r="F201" s="119" t="s">
        <v>42</v>
      </c>
      <c r="G201" s="117">
        <f>(Eingabe_Zusatzmodul_Mensa!G21*Emissionsfaktoren!$G201)/1000</f>
        <v>0</v>
      </c>
    </row>
    <row r="202" spans="2:7" ht="15" customHeight="1" x14ac:dyDescent="0.25">
      <c r="B202" s="217"/>
      <c r="C202" s="215"/>
      <c r="D202" s="210" t="s">
        <v>66</v>
      </c>
      <c r="E202" s="211" t="s">
        <v>67</v>
      </c>
      <c r="F202" s="119" t="s">
        <v>62</v>
      </c>
      <c r="G202" s="117">
        <f>(Eingabe_Zusatzmodul_Mensa!G22*Emissionsfaktoren!$G202)/1000</f>
        <v>0</v>
      </c>
    </row>
    <row r="203" spans="2:7" ht="15" customHeight="1" x14ac:dyDescent="0.25">
      <c r="B203" s="217"/>
      <c r="C203" s="215"/>
      <c r="D203" s="210"/>
      <c r="E203" s="211"/>
      <c r="F203" s="119" t="s">
        <v>42</v>
      </c>
      <c r="G203" s="117">
        <f>(Eingabe_Zusatzmodul_Mensa!G23*Emissionsfaktoren!$G203)/1000</f>
        <v>0</v>
      </c>
    </row>
    <row r="204" spans="2:7" ht="15" customHeight="1" x14ac:dyDescent="0.25">
      <c r="B204" s="217"/>
      <c r="C204" s="215"/>
      <c r="D204" s="210" t="s">
        <v>70</v>
      </c>
      <c r="E204" s="211" t="s">
        <v>71</v>
      </c>
      <c r="F204" s="119" t="s">
        <v>62</v>
      </c>
      <c r="G204" s="117">
        <f>(Eingabe_Zusatzmodul_Mensa!G24*Emissionsfaktoren!$G204)/1000</f>
        <v>0</v>
      </c>
    </row>
    <row r="205" spans="2:7" ht="15" customHeight="1" x14ac:dyDescent="0.25">
      <c r="B205" s="217"/>
      <c r="C205" s="215"/>
      <c r="D205" s="210"/>
      <c r="E205" s="211"/>
      <c r="F205" s="119" t="s">
        <v>42</v>
      </c>
      <c r="G205" s="117">
        <f>(Eingabe_Zusatzmodul_Mensa!G25*Emissionsfaktoren!$G205)/1000</f>
        <v>0</v>
      </c>
    </row>
    <row r="206" spans="2:7" ht="15" customHeight="1" x14ac:dyDescent="0.25">
      <c r="B206" s="217"/>
      <c r="C206" s="215"/>
      <c r="D206" s="210" t="s">
        <v>72</v>
      </c>
      <c r="E206" s="211" t="s">
        <v>73</v>
      </c>
      <c r="F206" s="119" t="s">
        <v>62</v>
      </c>
      <c r="G206" s="117">
        <f>(Eingabe_Zusatzmodul_Mensa!G26*Emissionsfaktoren!$G206)/1000</f>
        <v>0</v>
      </c>
    </row>
    <row r="207" spans="2:7" ht="15" customHeight="1" x14ac:dyDescent="0.25">
      <c r="B207" s="217"/>
      <c r="C207" s="215"/>
      <c r="D207" s="210"/>
      <c r="E207" s="211"/>
      <c r="F207" s="119" t="s">
        <v>42</v>
      </c>
      <c r="G207" s="117">
        <f>(Eingabe_Zusatzmodul_Mensa!G27*Emissionsfaktoren!$G207)/1000</f>
        <v>0</v>
      </c>
    </row>
    <row r="208" spans="2:7" ht="15" customHeight="1" x14ac:dyDescent="0.25">
      <c r="B208" s="217"/>
      <c r="C208" s="215"/>
      <c r="D208" s="210" t="s">
        <v>74</v>
      </c>
      <c r="E208" s="211" t="s">
        <v>75</v>
      </c>
      <c r="F208" s="119" t="s">
        <v>62</v>
      </c>
      <c r="G208" s="117">
        <f>(Eingabe_Zusatzmodul_Mensa!G28*Emissionsfaktoren!$G208)/1000</f>
        <v>0</v>
      </c>
    </row>
    <row r="209" spans="2:7" ht="15" customHeight="1" x14ac:dyDescent="0.25">
      <c r="B209" s="217"/>
      <c r="C209" s="215"/>
      <c r="D209" s="210"/>
      <c r="E209" s="211"/>
      <c r="F209" s="119" t="s">
        <v>42</v>
      </c>
      <c r="G209" s="117">
        <f>(Eingabe_Zusatzmodul_Mensa!G29*Emissionsfaktoren!$G209)/1000</f>
        <v>0</v>
      </c>
    </row>
    <row r="210" spans="2:7" ht="15" customHeight="1" x14ac:dyDescent="0.25">
      <c r="B210" s="217"/>
      <c r="C210" s="215"/>
      <c r="D210" s="210" t="s">
        <v>76</v>
      </c>
      <c r="E210" s="211" t="s">
        <v>77</v>
      </c>
      <c r="F210" s="119" t="s">
        <v>62</v>
      </c>
      <c r="G210" s="117">
        <f>(Eingabe_Zusatzmodul_Mensa!G30*Emissionsfaktoren!$G210)/1000</f>
        <v>0</v>
      </c>
    </row>
    <row r="211" spans="2:7" ht="15" customHeight="1" x14ac:dyDescent="0.25">
      <c r="B211" s="217"/>
      <c r="C211" s="215"/>
      <c r="D211" s="210"/>
      <c r="E211" s="211"/>
      <c r="F211" s="119" t="s">
        <v>42</v>
      </c>
      <c r="G211" s="117">
        <f>(Eingabe_Zusatzmodul_Mensa!G31*Emissionsfaktoren!$G211)/1000</f>
        <v>0</v>
      </c>
    </row>
    <row r="212" spans="2:7" ht="15" customHeight="1" x14ac:dyDescent="0.25">
      <c r="B212" s="217"/>
      <c r="C212" s="215"/>
      <c r="D212" s="210" t="s">
        <v>78</v>
      </c>
      <c r="E212" s="211" t="s">
        <v>79</v>
      </c>
      <c r="F212" s="119" t="s">
        <v>62</v>
      </c>
      <c r="G212" s="117">
        <f>(Eingabe_Zusatzmodul_Mensa!G32*Emissionsfaktoren!$G212)/1000</f>
        <v>0</v>
      </c>
    </row>
    <row r="213" spans="2:7" ht="15" customHeight="1" x14ac:dyDescent="0.25">
      <c r="B213" s="217"/>
      <c r="C213" s="215"/>
      <c r="D213" s="210"/>
      <c r="E213" s="211"/>
      <c r="F213" s="119" t="s">
        <v>42</v>
      </c>
      <c r="G213" s="117">
        <f>(Eingabe_Zusatzmodul_Mensa!G33*Emissionsfaktoren!$G213)/1000</f>
        <v>0</v>
      </c>
    </row>
    <row r="214" spans="2:7" ht="15" customHeight="1" x14ac:dyDescent="0.25">
      <c r="B214" s="217"/>
      <c r="C214" s="215"/>
      <c r="D214" s="210" t="s">
        <v>80</v>
      </c>
      <c r="E214" s="211" t="s">
        <v>81</v>
      </c>
      <c r="F214" s="119" t="s">
        <v>62</v>
      </c>
      <c r="G214" s="117">
        <f>(Eingabe_Zusatzmodul_Mensa!G34*Emissionsfaktoren!$G214)/1000</f>
        <v>0</v>
      </c>
    </row>
    <row r="215" spans="2:7" x14ac:dyDescent="0.25">
      <c r="B215" s="217"/>
      <c r="C215" s="215"/>
      <c r="D215" s="210"/>
      <c r="E215" s="211"/>
      <c r="F215" s="119" t="s">
        <v>42</v>
      </c>
      <c r="G215" s="117">
        <f>(Eingabe_Zusatzmodul_Mensa!G35*Emissionsfaktoren!$G215)/1000</f>
        <v>0</v>
      </c>
    </row>
    <row r="216" spans="2:7" ht="13.5" customHeight="1" x14ac:dyDescent="0.25">
      <c r="B216" s="217"/>
      <c r="C216" s="215"/>
      <c r="D216" s="210" t="s">
        <v>82</v>
      </c>
      <c r="E216" s="211" t="s">
        <v>83</v>
      </c>
      <c r="F216" s="119" t="s">
        <v>62</v>
      </c>
      <c r="G216" s="117">
        <f>(Eingabe_Zusatzmodul_Mensa!G36*Emissionsfaktoren!$G216)/1000</f>
        <v>0</v>
      </c>
    </row>
    <row r="217" spans="2:7" x14ac:dyDescent="0.25">
      <c r="B217" s="217"/>
      <c r="C217" s="215"/>
      <c r="D217" s="210"/>
      <c r="E217" s="211"/>
      <c r="F217" s="119" t="s">
        <v>42</v>
      </c>
      <c r="G217" s="117">
        <f>(Eingabe_Zusatzmodul_Mensa!G37*Emissionsfaktoren!$G217)/1000</f>
        <v>0</v>
      </c>
    </row>
    <row r="218" spans="2:7" ht="13.5" customHeight="1" x14ac:dyDescent="0.25">
      <c r="B218" s="217"/>
      <c r="C218" s="215"/>
      <c r="D218" s="210" t="s">
        <v>84</v>
      </c>
      <c r="E218" s="211" t="s">
        <v>85</v>
      </c>
      <c r="F218" s="119" t="s">
        <v>62</v>
      </c>
      <c r="G218" s="117">
        <f>(Eingabe_Zusatzmodul_Mensa!G38*Emissionsfaktoren!$G218)/1000</f>
        <v>0</v>
      </c>
    </row>
    <row r="219" spans="2:7" x14ac:dyDescent="0.25">
      <c r="B219" s="217"/>
      <c r="C219" s="215"/>
      <c r="D219" s="210"/>
      <c r="E219" s="211"/>
      <c r="F219" s="119" t="s">
        <v>42</v>
      </c>
      <c r="G219" s="117">
        <f>(Eingabe_Zusatzmodul_Mensa!G39*Emissionsfaktoren!$G219)/1000</f>
        <v>0</v>
      </c>
    </row>
    <row r="220" spans="2:7" ht="13.5" customHeight="1" x14ac:dyDescent="0.25">
      <c r="B220" s="217"/>
      <c r="C220" s="215"/>
      <c r="D220" s="210" t="s">
        <v>86</v>
      </c>
      <c r="E220" s="211" t="s">
        <v>87</v>
      </c>
      <c r="F220" s="119" t="s">
        <v>62</v>
      </c>
      <c r="G220" s="117">
        <f>(Eingabe_Zusatzmodul_Mensa!G40*Emissionsfaktoren!$G220)/1000</f>
        <v>0</v>
      </c>
    </row>
    <row r="221" spans="2:7" x14ac:dyDescent="0.25">
      <c r="B221" s="217"/>
      <c r="C221" s="215"/>
      <c r="D221" s="210"/>
      <c r="E221" s="211"/>
      <c r="F221" s="119" t="s">
        <v>42</v>
      </c>
      <c r="G221" s="117">
        <f>(Eingabe_Zusatzmodul_Mensa!G41*Emissionsfaktoren!$G221)/1000</f>
        <v>0</v>
      </c>
    </row>
    <row r="222" spans="2:7" ht="13.5" customHeight="1" x14ac:dyDescent="0.25">
      <c r="B222" s="217"/>
      <c r="C222" s="215"/>
      <c r="D222" s="210" t="s">
        <v>88</v>
      </c>
      <c r="E222" s="211" t="s">
        <v>89</v>
      </c>
      <c r="F222" s="119" t="s">
        <v>62</v>
      </c>
      <c r="G222" s="117">
        <f>(Eingabe_Zusatzmodul_Mensa!G42*Emissionsfaktoren!$G222)/1000</f>
        <v>0</v>
      </c>
    </row>
    <row r="223" spans="2:7" x14ac:dyDescent="0.25">
      <c r="B223" s="217"/>
      <c r="C223" s="215"/>
      <c r="D223" s="210"/>
      <c r="E223" s="211"/>
      <c r="F223" s="119" t="s">
        <v>42</v>
      </c>
      <c r="G223" s="117">
        <f>(Eingabe_Zusatzmodul_Mensa!G43*Emissionsfaktoren!$G223)/1000</f>
        <v>0</v>
      </c>
    </row>
    <row r="224" spans="2:7" ht="13.5" customHeight="1" x14ac:dyDescent="0.25">
      <c r="B224" s="217"/>
      <c r="C224" s="215"/>
      <c r="D224" s="210" t="s">
        <v>90</v>
      </c>
      <c r="E224" s="211" t="s">
        <v>91</v>
      </c>
      <c r="F224" s="119" t="s">
        <v>62</v>
      </c>
      <c r="G224" s="117">
        <f>(Eingabe_Zusatzmodul_Mensa!G44*Emissionsfaktoren!$G224)/1000</f>
        <v>0</v>
      </c>
    </row>
    <row r="225" spans="2:7" ht="13.5" customHeight="1" x14ac:dyDescent="0.25">
      <c r="B225" s="217"/>
      <c r="C225" s="215"/>
      <c r="D225" s="210"/>
      <c r="E225" s="211"/>
      <c r="F225" s="119" t="s">
        <v>42</v>
      </c>
      <c r="G225" s="117">
        <f>(Eingabe_Zusatzmodul_Mensa!G45*Emissionsfaktoren!$G225)/1000</f>
        <v>0</v>
      </c>
    </row>
    <row r="226" spans="2:7" ht="13.5" customHeight="1" x14ac:dyDescent="0.25">
      <c r="B226" s="217"/>
      <c r="C226" s="215"/>
      <c r="D226" s="210" t="s">
        <v>90</v>
      </c>
      <c r="E226" s="211" t="s">
        <v>92</v>
      </c>
      <c r="F226" s="119" t="s">
        <v>62</v>
      </c>
      <c r="G226" s="117">
        <f>(Eingabe_Zusatzmodul_Mensa!G46*Emissionsfaktoren!$G226)/1000</f>
        <v>0</v>
      </c>
    </row>
    <row r="227" spans="2:7" ht="13.5" customHeight="1" x14ac:dyDescent="0.25">
      <c r="B227" s="217"/>
      <c r="C227" s="215"/>
      <c r="D227" s="210"/>
      <c r="E227" s="211"/>
      <c r="F227" s="119" t="s">
        <v>42</v>
      </c>
      <c r="G227" s="117">
        <f>(Eingabe_Zusatzmodul_Mensa!G47*Emissionsfaktoren!$G227)/1000</f>
        <v>0</v>
      </c>
    </row>
    <row r="228" spans="2:7" ht="13.5" customHeight="1" x14ac:dyDescent="0.25">
      <c r="B228" s="217"/>
      <c r="C228" s="215"/>
      <c r="D228" s="210" t="s">
        <v>93</v>
      </c>
      <c r="E228" s="211" t="s">
        <v>94</v>
      </c>
      <c r="F228" s="119" t="s">
        <v>62</v>
      </c>
      <c r="G228" s="117">
        <f>(Eingabe_Zusatzmodul_Mensa!G48*Emissionsfaktoren!$G228)/1000</f>
        <v>0</v>
      </c>
    </row>
    <row r="229" spans="2:7" ht="13.5" customHeight="1" x14ac:dyDescent="0.25">
      <c r="B229" s="217"/>
      <c r="C229" s="215"/>
      <c r="D229" s="210"/>
      <c r="E229" s="211"/>
      <c r="F229" s="119" t="s">
        <v>42</v>
      </c>
      <c r="G229" s="117">
        <f>(Eingabe_Zusatzmodul_Mensa!G49*Emissionsfaktoren!$G229)/1000</f>
        <v>0</v>
      </c>
    </row>
    <row r="230" spans="2:7" ht="13.5" customHeight="1" x14ac:dyDescent="0.25">
      <c r="B230" s="217"/>
      <c r="C230" s="215"/>
      <c r="D230" s="210" t="s">
        <v>95</v>
      </c>
      <c r="E230" s="211" t="s">
        <v>96</v>
      </c>
      <c r="F230" s="119" t="s">
        <v>62</v>
      </c>
      <c r="G230" s="117">
        <f>(Eingabe_Zusatzmodul_Mensa!G50*Emissionsfaktoren!$G230)/1000</f>
        <v>0</v>
      </c>
    </row>
    <row r="231" spans="2:7" ht="13.5" customHeight="1" x14ac:dyDescent="0.25">
      <c r="B231" s="217"/>
      <c r="C231" s="215"/>
      <c r="D231" s="210"/>
      <c r="E231" s="211"/>
      <c r="F231" s="119" t="s">
        <v>42</v>
      </c>
      <c r="G231" s="117">
        <f>(Eingabe_Zusatzmodul_Mensa!G51*Emissionsfaktoren!$G231)/1000</f>
        <v>0</v>
      </c>
    </row>
    <row r="232" spans="2:7" ht="13.5" customHeight="1" x14ac:dyDescent="0.25">
      <c r="B232" s="217"/>
      <c r="C232" s="215"/>
      <c r="D232" s="210" t="s">
        <v>97</v>
      </c>
      <c r="E232" s="211" t="s">
        <v>98</v>
      </c>
      <c r="F232" s="119" t="s">
        <v>62</v>
      </c>
      <c r="G232" s="117">
        <f>(Eingabe_Zusatzmodul_Mensa!G52*Emissionsfaktoren!$G232)/1000</f>
        <v>0</v>
      </c>
    </row>
    <row r="233" spans="2:7" ht="13.5" customHeight="1" x14ac:dyDescent="0.25">
      <c r="B233" s="217"/>
      <c r="C233" s="215"/>
      <c r="D233" s="210"/>
      <c r="E233" s="211"/>
      <c r="F233" s="119" t="s">
        <v>42</v>
      </c>
      <c r="G233" s="117">
        <f>(Eingabe_Zusatzmodul_Mensa!G53*Emissionsfaktoren!$G233)/1000</f>
        <v>0</v>
      </c>
    </row>
    <row r="234" spans="2:7" ht="13.5" customHeight="1" x14ac:dyDescent="0.25">
      <c r="B234" s="217"/>
      <c r="C234" s="215"/>
      <c r="D234" s="210" t="s">
        <v>99</v>
      </c>
      <c r="E234" s="211" t="s">
        <v>100</v>
      </c>
      <c r="F234" s="119" t="s">
        <v>62</v>
      </c>
      <c r="G234" s="117">
        <f>(Eingabe_Zusatzmodul_Mensa!G54*Emissionsfaktoren!$G234)/1000</f>
        <v>0</v>
      </c>
    </row>
    <row r="235" spans="2:7" ht="13.5" customHeight="1" x14ac:dyDescent="0.25">
      <c r="B235" s="217"/>
      <c r="C235" s="215"/>
      <c r="D235" s="210"/>
      <c r="E235" s="211"/>
      <c r="F235" s="119" t="s">
        <v>42</v>
      </c>
      <c r="G235" s="117">
        <f>(Eingabe_Zusatzmodul_Mensa!G55*Emissionsfaktoren!$G235)/1000</f>
        <v>0</v>
      </c>
    </row>
    <row r="236" spans="2:7" ht="13.5" customHeight="1" x14ac:dyDescent="0.25">
      <c r="B236" s="217"/>
      <c r="C236" s="215"/>
      <c r="D236" s="210" t="s">
        <v>101</v>
      </c>
      <c r="E236" s="211"/>
      <c r="F236" s="119" t="s">
        <v>62</v>
      </c>
      <c r="G236" s="117">
        <f>(Eingabe_Zusatzmodul_Mensa!G56*Emissionsfaktoren!$G236)/1000</f>
        <v>0</v>
      </c>
    </row>
    <row r="237" spans="2:7" ht="13.5" customHeight="1" x14ac:dyDescent="0.25">
      <c r="B237" s="217"/>
      <c r="C237" s="215"/>
      <c r="D237" s="210"/>
      <c r="E237" s="211"/>
      <c r="F237" s="119" t="s">
        <v>42</v>
      </c>
      <c r="G237" s="117">
        <f>(Eingabe_Zusatzmodul_Mensa!G57*Emissionsfaktoren!$G237)/1000</f>
        <v>0</v>
      </c>
    </row>
    <row r="238" spans="2:7" ht="13.5" customHeight="1" x14ac:dyDescent="0.25">
      <c r="B238" s="217"/>
      <c r="C238" s="215" t="s">
        <v>102</v>
      </c>
      <c r="D238" s="215" t="s">
        <v>103</v>
      </c>
      <c r="E238" s="216"/>
      <c r="F238" s="119" t="s">
        <v>62</v>
      </c>
      <c r="G238" s="117">
        <f>(Eingabe_Zusatzmodul_Mensa!G58*Emissionsfaktoren!$G238)/1000</f>
        <v>0</v>
      </c>
    </row>
    <row r="239" spans="2:7" ht="13.5" customHeight="1" x14ac:dyDescent="0.25">
      <c r="B239" s="217"/>
      <c r="C239" s="215"/>
      <c r="D239" s="215"/>
      <c r="E239" s="216"/>
      <c r="F239" s="119" t="s">
        <v>42</v>
      </c>
      <c r="G239" s="117">
        <f>(Eingabe_Zusatzmodul_Mensa!G59*Emissionsfaktoren!$G239)/1000</f>
        <v>0</v>
      </c>
    </row>
    <row r="240" spans="2:7" ht="13.5" customHeight="1" x14ac:dyDescent="0.25">
      <c r="B240" s="217"/>
      <c r="C240" s="215"/>
      <c r="D240" s="215" t="s">
        <v>104</v>
      </c>
      <c r="E240" s="216"/>
      <c r="F240" s="119" t="s">
        <v>62</v>
      </c>
      <c r="G240" s="117">
        <f>(Eingabe_Zusatzmodul_Mensa!G60*Emissionsfaktoren!$G240)/1000</f>
        <v>0</v>
      </c>
    </row>
    <row r="241" spans="2:7" ht="13.5" customHeight="1" x14ac:dyDescent="0.25">
      <c r="B241" s="217"/>
      <c r="C241" s="215"/>
      <c r="D241" s="215"/>
      <c r="E241" s="216"/>
      <c r="F241" s="119" t="s">
        <v>42</v>
      </c>
      <c r="G241" s="117">
        <f>(Eingabe_Zusatzmodul_Mensa!G61*Emissionsfaktoren!$G241)/1000</f>
        <v>0</v>
      </c>
    </row>
    <row r="242" spans="2:7" ht="13.5" customHeight="1" x14ac:dyDescent="0.25">
      <c r="B242" s="217"/>
      <c r="C242" s="215"/>
      <c r="D242" s="215" t="s">
        <v>105</v>
      </c>
      <c r="E242" s="216"/>
      <c r="F242" s="119" t="s">
        <v>62</v>
      </c>
      <c r="G242" s="117">
        <f>(Eingabe_Zusatzmodul_Mensa!G62*Emissionsfaktoren!$G242)/1000</f>
        <v>0</v>
      </c>
    </row>
    <row r="243" spans="2:7" x14ac:dyDescent="0.25">
      <c r="B243" s="217"/>
      <c r="C243" s="215"/>
      <c r="D243" s="215"/>
      <c r="E243" s="216"/>
      <c r="F243" s="119" t="s">
        <v>42</v>
      </c>
      <c r="G243" s="117">
        <f>(Eingabe_Zusatzmodul_Mensa!G63*Emissionsfaktoren!$G243)/1000</f>
        <v>0</v>
      </c>
    </row>
    <row r="244" spans="2:7" ht="13.5" customHeight="1" x14ac:dyDescent="0.25">
      <c r="B244" s="214" t="s">
        <v>249</v>
      </c>
      <c r="C244" s="181" t="s">
        <v>156</v>
      </c>
      <c r="D244" s="181"/>
      <c r="E244" s="26" t="s">
        <v>157</v>
      </c>
      <c r="F244" s="25" t="s">
        <v>55</v>
      </c>
      <c r="G244" s="117">
        <f>(Eingabe_Zusatzmodul_Mensa!G64*Emissionsfaktoren!$G244)/1000</f>
        <v>0</v>
      </c>
    </row>
    <row r="245" spans="2:7" x14ac:dyDescent="0.25">
      <c r="B245" s="214"/>
      <c r="C245" s="181"/>
      <c r="D245" s="181"/>
      <c r="E245" s="26" t="s">
        <v>158</v>
      </c>
      <c r="F245" s="25" t="s">
        <v>55</v>
      </c>
      <c r="G245" s="117">
        <f>(Eingabe_Zusatzmodul_Mensa!G65*Emissionsfaktoren!$G245)/1000</f>
        <v>0</v>
      </c>
    </row>
    <row r="246" spans="2:7" x14ac:dyDescent="0.25">
      <c r="B246" s="214"/>
      <c r="C246" s="181"/>
      <c r="D246" s="181"/>
      <c r="E246" s="26" t="s">
        <v>159</v>
      </c>
      <c r="F246" s="25" t="s">
        <v>55</v>
      </c>
      <c r="G246" s="117">
        <f>(Eingabe_Zusatzmodul_Mensa!G66*Emissionsfaktoren!$G246)/1000</f>
        <v>0</v>
      </c>
    </row>
    <row r="247" spans="2:7" x14ac:dyDescent="0.25">
      <c r="B247" s="214"/>
      <c r="C247" s="181"/>
      <c r="D247" s="181"/>
      <c r="E247" s="26" t="s">
        <v>160</v>
      </c>
      <c r="F247" s="25" t="s">
        <v>55</v>
      </c>
      <c r="G247" s="117">
        <f>(Eingabe_Zusatzmodul_Mensa!G67*Emissionsfaktoren!$G247)/1000</f>
        <v>0</v>
      </c>
    </row>
    <row r="248" spans="2:7" x14ac:dyDescent="0.25">
      <c r="B248" s="214"/>
      <c r="C248" s="181"/>
      <c r="D248" s="181"/>
      <c r="E248" s="26" t="s">
        <v>161</v>
      </c>
      <c r="F248" s="25" t="s">
        <v>55</v>
      </c>
      <c r="G248" s="117">
        <f>(Eingabe_Zusatzmodul_Mensa!G68*Emissionsfaktoren!$G248)/1000</f>
        <v>0</v>
      </c>
    </row>
    <row r="249" spans="2:7" x14ac:dyDescent="0.25">
      <c r="B249" s="214"/>
      <c r="C249" s="181"/>
      <c r="D249" s="181"/>
      <c r="E249" s="26" t="s">
        <v>162</v>
      </c>
      <c r="F249" s="25" t="s">
        <v>55</v>
      </c>
      <c r="G249" s="117">
        <f>(Eingabe_Zusatzmodul_Mensa!G69*Emissionsfaktoren!$G249)/1000</f>
        <v>0</v>
      </c>
    </row>
    <row r="250" spans="2:7" x14ac:dyDescent="0.25">
      <c r="B250" s="214"/>
      <c r="C250" s="181"/>
      <c r="D250" s="181"/>
      <c r="E250" s="26" t="s">
        <v>163</v>
      </c>
      <c r="F250" s="25" t="s">
        <v>55</v>
      </c>
      <c r="G250" s="117">
        <f>(Eingabe_Zusatzmodul_Mensa!G70*Emissionsfaktoren!$G250)/1000</f>
        <v>0</v>
      </c>
    </row>
    <row r="251" spans="2:7" x14ac:dyDescent="0.25">
      <c r="B251" s="214"/>
      <c r="C251" s="181"/>
      <c r="D251" s="181"/>
      <c r="E251" s="26" t="s">
        <v>164</v>
      </c>
      <c r="F251" s="25" t="s">
        <v>55</v>
      </c>
      <c r="G251" s="117">
        <f>(Eingabe_Zusatzmodul_Mensa!G71*Emissionsfaktoren!$G251)/1000</f>
        <v>0</v>
      </c>
    </row>
    <row r="252" spans="2:7" x14ac:dyDescent="0.25">
      <c r="B252" s="214"/>
      <c r="C252" s="181"/>
      <c r="D252" s="181"/>
      <c r="E252" s="26" t="s">
        <v>165</v>
      </c>
      <c r="F252" s="25" t="s">
        <v>55</v>
      </c>
      <c r="G252" s="117">
        <f>(Eingabe_Zusatzmodul_Mensa!G72*Emissionsfaktoren!$G252)/1000</f>
        <v>0</v>
      </c>
    </row>
    <row r="253" spans="2:7" x14ac:dyDescent="0.25">
      <c r="B253" s="214"/>
      <c r="C253" s="181"/>
      <c r="D253" s="181"/>
      <c r="E253" s="26" t="s">
        <v>166</v>
      </c>
      <c r="F253" s="25" t="s">
        <v>55</v>
      </c>
      <c r="G253" s="117">
        <f>(Eingabe_Zusatzmodul_Mensa!G73*Emissionsfaktoren!$G253)/1000</f>
        <v>0</v>
      </c>
    </row>
    <row r="254" spans="2:7" x14ac:dyDescent="0.25">
      <c r="B254" s="214"/>
      <c r="C254" s="181"/>
      <c r="D254" s="181"/>
      <c r="E254" s="26" t="s">
        <v>167</v>
      </c>
      <c r="F254" s="25" t="s">
        <v>55</v>
      </c>
      <c r="G254" s="117">
        <f>(Eingabe_Zusatzmodul_Mensa!G74*Emissionsfaktoren!$G254)/1000</f>
        <v>0</v>
      </c>
    </row>
    <row r="255" spans="2:7" x14ac:dyDescent="0.25">
      <c r="B255" s="214"/>
      <c r="C255" s="181"/>
      <c r="D255" s="181"/>
      <c r="E255" s="26" t="s">
        <v>168</v>
      </c>
      <c r="F255" s="25" t="s">
        <v>55</v>
      </c>
      <c r="G255" s="117">
        <f>(Eingabe_Zusatzmodul_Mensa!G75*Emissionsfaktoren!$G255)/1000</f>
        <v>0</v>
      </c>
    </row>
    <row r="256" spans="2:7" x14ac:dyDescent="0.25">
      <c r="B256" s="214"/>
      <c r="C256" s="181"/>
      <c r="D256" s="181"/>
      <c r="E256" s="26" t="s">
        <v>169</v>
      </c>
      <c r="F256" s="25" t="s">
        <v>55</v>
      </c>
      <c r="G256" s="117">
        <f>(Eingabe_Zusatzmodul_Mensa!G76*Emissionsfaktoren!$G256)/1000</f>
        <v>0</v>
      </c>
    </row>
    <row r="257" spans="2:7" x14ac:dyDescent="0.25">
      <c r="B257" s="214"/>
      <c r="C257" s="181"/>
      <c r="D257" s="181"/>
      <c r="E257" s="26" t="s">
        <v>170</v>
      </c>
      <c r="F257" s="25" t="s">
        <v>55</v>
      </c>
      <c r="G257" s="117">
        <f>(Eingabe_Zusatzmodul_Mensa!G77*Emissionsfaktoren!$G257)/1000</f>
        <v>0</v>
      </c>
    </row>
    <row r="258" spans="2:7" x14ac:dyDescent="0.25">
      <c r="B258" s="214"/>
      <c r="C258" s="181"/>
      <c r="D258" s="181"/>
      <c r="E258" s="26" t="s">
        <v>171</v>
      </c>
      <c r="F258" s="25" t="s">
        <v>55</v>
      </c>
      <c r="G258" s="117">
        <f>(Eingabe_Zusatzmodul_Mensa!G78*Emissionsfaktoren!$G258)/1000</f>
        <v>0</v>
      </c>
    </row>
    <row r="259" spans="2:7" x14ac:dyDescent="0.25">
      <c r="B259" s="214"/>
      <c r="C259" s="181"/>
      <c r="D259" s="181"/>
      <c r="E259" s="26" t="s">
        <v>172</v>
      </c>
      <c r="F259" s="25" t="s">
        <v>55</v>
      </c>
      <c r="G259" s="117">
        <f>(Eingabe_Zusatzmodul_Mensa!G79*Emissionsfaktoren!$G259)/1000</f>
        <v>0</v>
      </c>
    </row>
    <row r="260" spans="2:7" x14ac:dyDescent="0.25">
      <c r="B260" s="214"/>
      <c r="C260" s="181"/>
      <c r="D260" s="181"/>
      <c r="E260" s="26" t="s">
        <v>173</v>
      </c>
      <c r="F260" s="25" t="s">
        <v>55</v>
      </c>
      <c r="G260" s="117">
        <f>(Eingabe_Zusatzmodul_Mensa!G80*Emissionsfaktoren!$G260)/1000</f>
        <v>0</v>
      </c>
    </row>
    <row r="261" spans="2:7" x14ac:dyDescent="0.25">
      <c r="B261" s="214"/>
      <c r="C261" s="181"/>
      <c r="D261" s="181"/>
      <c r="E261" s="26" t="s">
        <v>174</v>
      </c>
      <c r="F261" s="25" t="s">
        <v>55</v>
      </c>
      <c r="G261" s="117">
        <f>(Eingabe_Zusatzmodul_Mensa!G81*Emissionsfaktoren!$G261)/1000</f>
        <v>0</v>
      </c>
    </row>
    <row r="262" spans="2:7" x14ac:dyDescent="0.25">
      <c r="B262" s="214"/>
      <c r="C262" s="181"/>
      <c r="D262" s="181"/>
      <c r="E262" s="26" t="s">
        <v>175</v>
      </c>
      <c r="F262" s="25" t="s">
        <v>55</v>
      </c>
      <c r="G262" s="117">
        <f>(Eingabe_Zusatzmodul_Mensa!G82*Emissionsfaktoren!$G262)/1000</f>
        <v>0</v>
      </c>
    </row>
    <row r="263" spans="2:7" x14ac:dyDescent="0.25">
      <c r="B263" s="214"/>
      <c r="C263" s="181"/>
      <c r="D263" s="181"/>
      <c r="E263" s="26" t="s">
        <v>176</v>
      </c>
      <c r="F263" s="25" t="s">
        <v>55</v>
      </c>
      <c r="G263" s="117">
        <f>(Eingabe_Zusatzmodul_Mensa!G83*Emissionsfaktoren!$G263)/1000</f>
        <v>0</v>
      </c>
    </row>
    <row r="264" spans="2:7" x14ac:dyDescent="0.25">
      <c r="B264" s="214"/>
      <c r="C264" s="181"/>
      <c r="D264" s="181"/>
      <c r="E264" s="26" t="s">
        <v>177</v>
      </c>
      <c r="F264" s="25" t="s">
        <v>55</v>
      </c>
      <c r="G264" s="117">
        <f>(Eingabe_Zusatzmodul_Mensa!G84*Emissionsfaktoren!$G264)/1000</f>
        <v>0</v>
      </c>
    </row>
    <row r="265" spans="2:7" x14ac:dyDescent="0.25">
      <c r="B265" s="214"/>
      <c r="C265" s="181"/>
      <c r="D265" s="181"/>
      <c r="E265" s="26" t="s">
        <v>178</v>
      </c>
      <c r="F265" s="25" t="s">
        <v>55</v>
      </c>
      <c r="G265" s="117">
        <f>(Eingabe_Zusatzmodul_Mensa!G85*Emissionsfaktoren!$G265)/1000</f>
        <v>0</v>
      </c>
    </row>
    <row r="266" spans="2:7" x14ac:dyDescent="0.25">
      <c r="B266" s="214"/>
      <c r="C266" s="181"/>
      <c r="D266" s="181"/>
      <c r="E266" s="26" t="s">
        <v>179</v>
      </c>
      <c r="F266" s="25" t="s">
        <v>55</v>
      </c>
      <c r="G266" s="117">
        <f>(Eingabe_Zusatzmodul_Mensa!G86*Emissionsfaktoren!$G266)/1000</f>
        <v>0</v>
      </c>
    </row>
    <row r="267" spans="2:7" x14ac:dyDescent="0.25">
      <c r="B267" s="214"/>
      <c r="C267" s="181"/>
      <c r="D267" s="181"/>
      <c r="E267" s="26" t="s">
        <v>180</v>
      </c>
      <c r="F267" s="25" t="s">
        <v>55</v>
      </c>
      <c r="G267" s="117">
        <f>(Eingabe_Zusatzmodul_Mensa!G87*Emissionsfaktoren!$G267)/1000</f>
        <v>0</v>
      </c>
    </row>
    <row r="268" spans="2:7" x14ac:dyDescent="0.25">
      <c r="B268" s="214"/>
      <c r="C268" s="181"/>
      <c r="D268" s="181"/>
      <c r="E268" s="26" t="s">
        <v>181</v>
      </c>
      <c r="F268" s="25" t="s">
        <v>55</v>
      </c>
      <c r="G268" s="117">
        <f>(Eingabe_Zusatzmodul_Mensa!G88*Emissionsfaktoren!$G268)/1000</f>
        <v>0</v>
      </c>
    </row>
    <row r="269" spans="2:7" x14ac:dyDescent="0.25">
      <c r="B269" s="214"/>
      <c r="C269" s="181"/>
      <c r="D269" s="181"/>
      <c r="E269" s="26" t="s">
        <v>182</v>
      </c>
      <c r="F269" s="25" t="s">
        <v>55</v>
      </c>
      <c r="G269" s="117">
        <f>(Eingabe_Zusatzmodul_Mensa!G89*Emissionsfaktoren!$G269)/1000</f>
        <v>0</v>
      </c>
    </row>
    <row r="270" spans="2:7" x14ac:dyDescent="0.25">
      <c r="B270" s="214"/>
      <c r="C270" s="181"/>
      <c r="D270" s="181"/>
      <c r="E270" s="26" t="s">
        <v>183</v>
      </c>
      <c r="F270" s="25" t="s">
        <v>55</v>
      </c>
      <c r="G270" s="117">
        <f>(Eingabe_Zusatzmodul_Mensa!G90*Emissionsfaktoren!$G270)/1000</f>
        <v>0</v>
      </c>
    </row>
    <row r="271" spans="2:7" x14ac:dyDescent="0.25">
      <c r="B271" s="214"/>
      <c r="C271" s="181"/>
      <c r="D271" s="181"/>
      <c r="E271" s="118" t="s">
        <v>184</v>
      </c>
      <c r="F271" s="25" t="s">
        <v>55</v>
      </c>
      <c r="G271" s="117">
        <f>(Eingabe_Zusatzmodul_Mensa!G91*Emissionsfaktoren!$G271)/1000</f>
        <v>0</v>
      </c>
    </row>
    <row r="272" spans="2:7" x14ac:dyDescent="0.25">
      <c r="B272" s="214"/>
      <c r="C272" s="181"/>
      <c r="D272" s="181"/>
      <c r="E272" s="118" t="s">
        <v>185</v>
      </c>
      <c r="F272" s="25" t="s">
        <v>55</v>
      </c>
      <c r="G272" s="117">
        <f>(Eingabe_Zusatzmodul_Mensa!G92*Emissionsfaktoren!$G272)/1000</f>
        <v>0</v>
      </c>
    </row>
    <row r="273" spans="1:7" x14ac:dyDescent="0.25">
      <c r="B273" s="214"/>
      <c r="C273" s="181"/>
      <c r="D273" s="181"/>
      <c r="E273" s="118" t="s">
        <v>186</v>
      </c>
      <c r="F273" s="25" t="s">
        <v>55</v>
      </c>
      <c r="G273" s="117">
        <f>(Eingabe_Zusatzmodul_Mensa!G93*Emissionsfaktoren!$G273)/1000</f>
        <v>0</v>
      </c>
    </row>
    <row r="274" spans="1:7" x14ac:dyDescent="0.25">
      <c r="B274" s="214"/>
      <c r="C274" s="181"/>
      <c r="D274" s="181"/>
      <c r="E274" s="118" t="s">
        <v>187</v>
      </c>
      <c r="F274" s="25" t="s">
        <v>55</v>
      </c>
      <c r="G274" s="117">
        <f>(Eingabe_Zusatzmodul_Mensa!G94*Emissionsfaktoren!$G274)/1000</f>
        <v>0</v>
      </c>
    </row>
    <row r="275" spans="1:7" ht="13.5" customHeight="1" x14ac:dyDescent="0.25">
      <c r="B275" s="214"/>
      <c r="C275" s="181" t="s">
        <v>204</v>
      </c>
      <c r="D275" s="181"/>
      <c r="E275" s="26" t="s">
        <v>205</v>
      </c>
      <c r="F275" s="25" t="s">
        <v>55</v>
      </c>
      <c r="G275" s="117">
        <f>(Eingabe_Zusatzmodul_Mensa!G95*Emissionsfaktoren!$G275)/1000</f>
        <v>0</v>
      </c>
    </row>
    <row r="276" spans="1:7" x14ac:dyDescent="0.25">
      <c r="B276" s="214"/>
      <c r="C276" s="181"/>
      <c r="D276" s="181"/>
      <c r="E276" s="26" t="s">
        <v>206</v>
      </c>
      <c r="F276" s="25" t="s">
        <v>55</v>
      </c>
      <c r="G276" s="117">
        <f>(Eingabe_Zusatzmodul_Mensa!G96*Emissionsfaktoren!$G276)/1000</f>
        <v>0</v>
      </c>
    </row>
    <row r="277" spans="1:7" x14ac:dyDescent="0.25">
      <c r="B277" s="214"/>
      <c r="C277" s="181"/>
      <c r="D277" s="181"/>
      <c r="E277" s="26" t="s">
        <v>207</v>
      </c>
      <c r="F277" s="25" t="s">
        <v>55</v>
      </c>
      <c r="G277" s="117">
        <f>(Eingabe_Zusatzmodul_Mensa!G97*Emissionsfaktoren!$G277)/1000</f>
        <v>0</v>
      </c>
    </row>
    <row r="278" spans="1:7" x14ac:dyDescent="0.25">
      <c r="B278" s="214"/>
      <c r="C278" s="181"/>
      <c r="D278" s="181"/>
      <c r="E278" s="26" t="s">
        <v>208</v>
      </c>
      <c r="F278" s="25" t="s">
        <v>55</v>
      </c>
      <c r="G278" s="117">
        <f>(Eingabe_Zusatzmodul_Mensa!G98*Emissionsfaktoren!$G278)/1000</f>
        <v>0</v>
      </c>
    </row>
    <row r="279" spans="1:7" x14ac:dyDescent="0.25">
      <c r="B279" s="214"/>
      <c r="C279" s="181"/>
      <c r="D279" s="181"/>
      <c r="E279" s="26" t="s">
        <v>209</v>
      </c>
      <c r="F279" s="25" t="s">
        <v>55</v>
      </c>
      <c r="G279" s="117">
        <f>(Eingabe_Zusatzmodul_Mensa!G99*Emissionsfaktoren!$G279)/1000</f>
        <v>0</v>
      </c>
    </row>
    <row r="280" spans="1:7" x14ac:dyDescent="0.25">
      <c r="B280" s="214"/>
      <c r="C280" s="181"/>
      <c r="D280" s="181"/>
      <c r="E280" s="26" t="s">
        <v>210</v>
      </c>
      <c r="F280" s="25" t="s">
        <v>55</v>
      </c>
      <c r="G280" s="117">
        <f>(Eingabe_Zusatzmodul_Mensa!G100*Emissionsfaktoren!$G280)/1000</f>
        <v>0</v>
      </c>
    </row>
    <row r="281" spans="1:7" x14ac:dyDescent="0.25">
      <c r="B281" s="214"/>
      <c r="C281" s="181"/>
      <c r="D281" s="181"/>
      <c r="E281" s="26" t="s">
        <v>211</v>
      </c>
      <c r="F281" s="25" t="s">
        <v>55</v>
      </c>
      <c r="G281" s="117">
        <f>(Eingabe_Zusatzmodul_Mensa!G101*Emissionsfaktoren!$G281)/1000</f>
        <v>0</v>
      </c>
    </row>
    <row r="282" spans="1:7" x14ac:dyDescent="0.25">
      <c r="B282" s="120" t="s">
        <v>295</v>
      </c>
      <c r="C282" s="121"/>
      <c r="D282" s="121"/>
      <c r="E282" s="120"/>
      <c r="F282" s="120"/>
      <c r="G282" s="122">
        <f>SUM(G3:G181)</f>
        <v>0</v>
      </c>
    </row>
    <row r="283" spans="1:7" s="125" customFormat="1" x14ac:dyDescent="0.25">
      <c r="A283" s="120"/>
      <c r="B283" s="123" t="s">
        <v>296</v>
      </c>
      <c r="C283" s="123"/>
      <c r="D283" s="123"/>
      <c r="E283" s="123"/>
      <c r="F283" s="123"/>
      <c r="G283" s="124">
        <f>SUM(G183:G281)</f>
        <v>0</v>
      </c>
    </row>
    <row r="284" spans="1:7" s="125" customFormat="1" x14ac:dyDescent="0.25">
      <c r="A284" s="120"/>
      <c r="B284" s="120" t="s">
        <v>297</v>
      </c>
      <c r="C284" s="120"/>
      <c r="D284" s="120"/>
      <c r="E284" s="120"/>
      <c r="F284" s="120"/>
      <c r="G284" s="122">
        <f>G282+G283</f>
        <v>0</v>
      </c>
    </row>
    <row r="285" spans="1:7" x14ac:dyDescent="0.25">
      <c r="A285" s="115"/>
    </row>
    <row r="286" spans="1:7" x14ac:dyDescent="0.25">
      <c r="A286" s="115"/>
    </row>
    <row r="287" spans="1:7" x14ac:dyDescent="0.25">
      <c r="A287" s="115"/>
    </row>
    <row r="288" spans="1:7" x14ac:dyDescent="0.25">
      <c r="A288" s="115"/>
    </row>
    <row r="289" spans="1:1" x14ac:dyDescent="0.25">
      <c r="A289" s="115"/>
    </row>
    <row r="290" spans="1:1" x14ac:dyDescent="0.25">
      <c r="A290" s="115"/>
    </row>
    <row r="291" spans="1:1" x14ac:dyDescent="0.25">
      <c r="A291" s="115"/>
    </row>
    <row r="292" spans="1:1" x14ac:dyDescent="0.25">
      <c r="A292" s="115"/>
    </row>
    <row r="293" spans="1:1" x14ac:dyDescent="0.25">
      <c r="A293" s="115"/>
    </row>
  </sheetData>
  <sheetProtection algorithmName="SHA-512" hashValue="RBXPW1eZijaZLzC0bcfhgb0qjco/vvbSv1z0HpzhAqOk0apKEQxmvy2zj9fsYQSgg11FOCljUK54WRZiXFyzxg==" saltValue="E567iE086bKr+Hy0HtxDFw==" spinCount="100000" sheet="1" objects="1" scenarios="1"/>
  <mergeCells count="172">
    <mergeCell ref="C187:C195"/>
    <mergeCell ref="D187:D189"/>
    <mergeCell ref="E187:E189"/>
    <mergeCell ref="D190:D193"/>
    <mergeCell ref="E190:E191"/>
    <mergeCell ref="E192:E193"/>
    <mergeCell ref="D228:D229"/>
    <mergeCell ref="E228:E229"/>
    <mergeCell ref="D220:D221"/>
    <mergeCell ref="E220:E221"/>
    <mergeCell ref="D222:D223"/>
    <mergeCell ref="E222:E223"/>
    <mergeCell ref="D224:D225"/>
    <mergeCell ref="E224:E225"/>
    <mergeCell ref="D226:D227"/>
    <mergeCell ref="E226:E227"/>
    <mergeCell ref="D194:D195"/>
    <mergeCell ref="E194:E195"/>
    <mergeCell ref="C196:C237"/>
    <mergeCell ref="D196:D197"/>
    <mergeCell ref="E196:E197"/>
    <mergeCell ref="D198:D201"/>
    <mergeCell ref="D230:D231"/>
    <mergeCell ref="E230:E231"/>
    <mergeCell ref="D232:D233"/>
    <mergeCell ref="E232:E233"/>
    <mergeCell ref="D234:D235"/>
    <mergeCell ref="E234:E235"/>
    <mergeCell ref="B244:B281"/>
    <mergeCell ref="C244:D274"/>
    <mergeCell ref="C275:C281"/>
    <mergeCell ref="D275:D281"/>
    <mergeCell ref="D236:D237"/>
    <mergeCell ref="E236:E237"/>
    <mergeCell ref="C238:C243"/>
    <mergeCell ref="D238:D239"/>
    <mergeCell ref="E238:E239"/>
    <mergeCell ref="D240:D241"/>
    <mergeCell ref="E240:E241"/>
    <mergeCell ref="D242:D243"/>
    <mergeCell ref="E242:E243"/>
    <mergeCell ref="B183:B243"/>
    <mergeCell ref="C183:C186"/>
    <mergeCell ref="D183:D186"/>
    <mergeCell ref="D218:D219"/>
    <mergeCell ref="E218:E219"/>
    <mergeCell ref="D210:D211"/>
    <mergeCell ref="E210:E211"/>
    <mergeCell ref="D212:D213"/>
    <mergeCell ref="E212:E213"/>
    <mergeCell ref="D214:D215"/>
    <mergeCell ref="E214:E215"/>
    <mergeCell ref="D216:D217"/>
    <mergeCell ref="E216:E217"/>
    <mergeCell ref="D131:D133"/>
    <mergeCell ref="E131:E132"/>
    <mergeCell ref="E198:E199"/>
    <mergeCell ref="E200:E201"/>
    <mergeCell ref="D202:D203"/>
    <mergeCell ref="E202:E203"/>
    <mergeCell ref="D204:D205"/>
    <mergeCell ref="E204:E205"/>
    <mergeCell ref="D206:D207"/>
    <mergeCell ref="E206:E207"/>
    <mergeCell ref="D208:D209"/>
    <mergeCell ref="E208:E209"/>
    <mergeCell ref="E183:E184"/>
    <mergeCell ref="E185:E186"/>
    <mergeCell ref="B137:B181"/>
    <mergeCell ref="C137:C140"/>
    <mergeCell ref="D138:D139"/>
    <mergeCell ref="C141:D171"/>
    <mergeCell ref="C172:C181"/>
    <mergeCell ref="D172:D181"/>
    <mergeCell ref="B86:B136"/>
    <mergeCell ref="C86:C91"/>
    <mergeCell ref="D90:D91"/>
    <mergeCell ref="C92:C100"/>
    <mergeCell ref="D95:D100"/>
    <mergeCell ref="C101:C109"/>
    <mergeCell ref="D104:D109"/>
    <mergeCell ref="C110:C115"/>
    <mergeCell ref="D114:D115"/>
    <mergeCell ref="C116:C121"/>
    <mergeCell ref="D120:D121"/>
    <mergeCell ref="C122:C136"/>
    <mergeCell ref="D122:D130"/>
    <mergeCell ref="C71:C79"/>
    <mergeCell ref="D71:D73"/>
    <mergeCell ref="D74:D77"/>
    <mergeCell ref="E74:E75"/>
    <mergeCell ref="E76:E77"/>
    <mergeCell ref="D78:D79"/>
    <mergeCell ref="E78:E79"/>
    <mergeCell ref="C80:C85"/>
    <mergeCell ref="D80:D81"/>
    <mergeCell ref="E80:E81"/>
    <mergeCell ref="D82:D83"/>
    <mergeCell ref="E82:E83"/>
    <mergeCell ref="D84:D85"/>
    <mergeCell ref="E84:E85"/>
    <mergeCell ref="E122:E123"/>
    <mergeCell ref="E124:E125"/>
    <mergeCell ref="E126:E127"/>
    <mergeCell ref="E128:E129"/>
    <mergeCell ref="D59:D60"/>
    <mergeCell ref="E59:E60"/>
    <mergeCell ref="D61:D62"/>
    <mergeCell ref="E61:E62"/>
    <mergeCell ref="D63:D64"/>
    <mergeCell ref="E63:E64"/>
    <mergeCell ref="C65:C70"/>
    <mergeCell ref="D65:D66"/>
    <mergeCell ref="E65:E66"/>
    <mergeCell ref="D67:D68"/>
    <mergeCell ref="E67:E68"/>
    <mergeCell ref="D69:D70"/>
    <mergeCell ref="E69:E70"/>
    <mergeCell ref="D49:D50"/>
    <mergeCell ref="E49:E50"/>
    <mergeCell ref="D51:D52"/>
    <mergeCell ref="E51:E52"/>
    <mergeCell ref="D53:D54"/>
    <mergeCell ref="E53:E54"/>
    <mergeCell ref="D55:D56"/>
    <mergeCell ref="E55:E56"/>
    <mergeCell ref="D57:D58"/>
    <mergeCell ref="E57:E58"/>
    <mergeCell ref="D39:D40"/>
    <mergeCell ref="E39:E40"/>
    <mergeCell ref="D41:D42"/>
    <mergeCell ref="E41:E42"/>
    <mergeCell ref="D43:D44"/>
    <mergeCell ref="E43:E44"/>
    <mergeCell ref="D45:D46"/>
    <mergeCell ref="E45:E46"/>
    <mergeCell ref="D47:D48"/>
    <mergeCell ref="E47:E48"/>
    <mergeCell ref="D29:D30"/>
    <mergeCell ref="E29:E30"/>
    <mergeCell ref="D31:D32"/>
    <mergeCell ref="E31:E32"/>
    <mergeCell ref="D33:D34"/>
    <mergeCell ref="E33:E34"/>
    <mergeCell ref="D35:D36"/>
    <mergeCell ref="E35:E36"/>
    <mergeCell ref="D37:D38"/>
    <mergeCell ref="E37:E38"/>
    <mergeCell ref="B3:B85"/>
    <mergeCell ref="C3:C8"/>
    <mergeCell ref="D3:D8"/>
    <mergeCell ref="E3:E4"/>
    <mergeCell ref="E5:E6"/>
    <mergeCell ref="E7:E8"/>
    <mergeCell ref="C9:C20"/>
    <mergeCell ref="D9:D11"/>
    <mergeCell ref="E9:E11"/>
    <mergeCell ref="D12:D15"/>
    <mergeCell ref="E12:E13"/>
    <mergeCell ref="E14:E15"/>
    <mergeCell ref="D16:D17"/>
    <mergeCell ref="E16:E17"/>
    <mergeCell ref="D18:D20"/>
    <mergeCell ref="E18:E20"/>
    <mergeCell ref="C21:C64"/>
    <mergeCell ref="D21:D22"/>
    <mergeCell ref="E21:E22"/>
    <mergeCell ref="D23:D26"/>
    <mergeCell ref="E23:E24"/>
    <mergeCell ref="E25:E26"/>
    <mergeCell ref="D27:D28"/>
    <mergeCell ref="E27:E28"/>
  </mergeCells>
  <pageMargins left="0.7" right="0.7"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EINFÜHRUNG</vt:lpstr>
      <vt:lpstr>Eingabe Stammdaten</vt:lpstr>
      <vt:lpstr>Eingabe_Daten</vt:lpstr>
      <vt:lpstr>Eingabe_Zusatzmodul_Mensa</vt:lpstr>
      <vt:lpstr>Emissionsfaktoren</vt:lpstr>
      <vt:lpstr>Ergebnisse_nach_Kategorien</vt:lpstr>
      <vt:lpstr>Ergebnisse_nach_Scope_Ebenen</vt:lpstr>
      <vt:lpstr>Ergebnisse_Diagramme</vt:lpstr>
      <vt:lpstr>Detailergebnisse_Kategorien</vt:lpstr>
      <vt:lpstr>Detailergebnisse_Scope</vt:lpstr>
      <vt:lpstr>EINFÜHRUNG!Druckbereich</vt:lpstr>
      <vt:lpstr>'Eingabe Stammdaten'!Druckbereich</vt:lpstr>
      <vt:lpstr>Eingabe_Daten!Druckbereich</vt:lpstr>
      <vt:lpstr>Eingabe_Zusatzmodul_Mensa!Druckbereich</vt:lpstr>
      <vt:lpstr>Ergebnisse_Diagramme!Druckbereich</vt:lpstr>
      <vt:lpstr>Ergebnisse_nach_Kategorien!Druckbereich</vt:lpstr>
      <vt:lpstr>Eingabe_Daten!Drucktitel</vt:lpstr>
      <vt:lpstr>Eingabe_Zusatzmodul_Mensa!Drucktitel</vt:lpstr>
    </vt:vector>
  </TitlesOfParts>
  <Company>ZID/Boku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bokuuser</dc:creator>
  <dc:description/>
  <cp:lastModifiedBy>Joachim Thaler</cp:lastModifiedBy>
  <cp:revision>119</cp:revision>
  <cp:lastPrinted>2020-03-17T16:06:41Z</cp:lastPrinted>
  <dcterms:created xsi:type="dcterms:W3CDTF">2016-07-11T10:23:22Z</dcterms:created>
  <dcterms:modified xsi:type="dcterms:W3CDTF">2023-10-13T20:41:49Z</dcterms:modified>
  <dc:language>de-AT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